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195" tabRatio="866"/>
  </bookViews>
  <sheets>
    <sheet name="Селявинское с.п." sheetId="26" r:id="rId1"/>
    <sheet name="Пояснения" sheetId="2" r:id="rId2"/>
    <sheet name="Лист2" sheetId="27" r:id="rId3"/>
    <sheet name="Лист3" sheetId="4" r:id="rId4"/>
  </sheets>
  <calcPr calcId="162913"/>
</workbook>
</file>

<file path=xl/calcChain.xml><?xml version="1.0" encoding="utf-8"?>
<calcChain xmlns="http://schemas.openxmlformats.org/spreadsheetml/2006/main">
  <c r="J46" i="26" l="1"/>
  <c r="H46" i="26"/>
  <c r="H42" i="26"/>
  <c r="H41" i="26"/>
  <c r="H34" i="26"/>
  <c r="H33" i="26"/>
  <c r="H25" i="26"/>
  <c r="I36" i="26" l="1"/>
  <c r="H36" i="26"/>
  <c r="I34" i="26" l="1"/>
  <c r="K62" i="26" l="1"/>
  <c r="K61" i="26"/>
  <c r="K60" i="26"/>
  <c r="K59" i="26"/>
  <c r="K58" i="26"/>
  <c r="K57" i="26"/>
  <c r="K56" i="26"/>
  <c r="K55" i="26"/>
  <c r="K54" i="26"/>
  <c r="K53" i="26"/>
  <c r="K52" i="26"/>
  <c r="K51" i="26"/>
  <c r="K50" i="26"/>
  <c r="K49" i="26"/>
  <c r="H47" i="26"/>
  <c r="K47" i="26" s="1"/>
  <c r="K46" i="26"/>
  <c r="K43" i="26"/>
  <c r="K45" i="26"/>
  <c r="K48" i="26"/>
  <c r="J44" i="26"/>
  <c r="K44" i="26" s="1"/>
  <c r="K36" i="26"/>
  <c r="H35" i="26"/>
  <c r="K35" i="26" s="1"/>
  <c r="K37" i="26"/>
  <c r="K38" i="26"/>
  <c r="K39" i="26"/>
  <c r="K40" i="26"/>
  <c r="K41" i="26"/>
  <c r="K42" i="26"/>
  <c r="K34" i="26"/>
  <c r="K31" i="26"/>
  <c r="H26" i="26"/>
  <c r="K26" i="26" s="1"/>
  <c r="K27" i="26"/>
  <c r="K28" i="26"/>
  <c r="K29" i="26"/>
  <c r="K30" i="26"/>
  <c r="K32" i="26"/>
  <c r="K33" i="26"/>
  <c r="K25" i="26"/>
  <c r="I24" i="26" l="1"/>
  <c r="J24" i="26"/>
  <c r="H24" i="26"/>
  <c r="K24" i="26"/>
</calcChain>
</file>

<file path=xl/sharedStrings.xml><?xml version="1.0" encoding="utf-8"?>
<sst xmlns="http://schemas.openxmlformats.org/spreadsheetml/2006/main" count="231" uniqueCount="116">
  <si>
    <t>Идентификационный номер</t>
  </si>
  <si>
    <t>Наименование автомобильной дороги</t>
  </si>
  <si>
    <t>Итого</t>
  </si>
  <si>
    <t>Твердое покрытие, км</t>
  </si>
  <si>
    <t>Грунтовая дорога, км</t>
  </si>
  <si>
    <t>Общая протяженность дорог - всего, км</t>
  </si>
  <si>
    <t>Наименование муниципального образования (городского/сельского поселения)</t>
  </si>
  <si>
    <r>
      <rPr>
        <b/>
        <sz val="12"/>
        <color indexed="8"/>
        <rFont val="Calibri"/>
        <family val="2"/>
        <charset val="204"/>
      </rPr>
      <t>Элемент улично-дорожной сети</t>
    </r>
    <r>
      <rPr>
        <sz val="11"/>
        <color theme="1"/>
        <rFont val="Calibri"/>
        <family val="2"/>
        <scheme val="minor"/>
      </rPr>
      <t xml:space="preserve"> определяется согласно приказу Минфина России от 05.11.2015 № 171н, указывается </t>
    </r>
    <r>
      <rPr>
        <b/>
        <sz val="11"/>
        <color indexed="8"/>
        <rFont val="Calibri"/>
        <family val="2"/>
        <charset val="204"/>
      </rPr>
      <t>полностью</t>
    </r>
    <r>
      <rPr>
        <sz val="11"/>
        <color theme="1"/>
        <rFont val="Calibri"/>
        <family val="2"/>
        <scheme val="minor"/>
      </rPr>
      <t xml:space="preserve"> (без сокращений)</t>
    </r>
  </si>
  <si>
    <r>
      <t xml:space="preserve">Автомобильными дорогами общего пользования местного значения городского и сельского поселений являются автомобильные дороги общего пользования в границах населенных пунктов поселения, </t>
    </r>
    <r>
      <rPr>
        <b/>
        <sz val="12"/>
        <color indexed="8"/>
        <rFont val="Calibri"/>
        <family val="2"/>
        <charset val="204"/>
      </rPr>
      <t>за исключением автомобильных дорог общего пользования федерального, регионального или межмуниципального значения, частных автомобильных дорог</t>
    </r>
    <r>
      <rPr>
        <b/>
        <sz val="11"/>
        <color indexed="8"/>
        <rFont val="Calibri"/>
        <family val="2"/>
        <charset val="204"/>
      </rPr>
      <t>.</t>
    </r>
  </si>
  <si>
    <r>
      <t xml:space="preserve">Автомобильными дорогами общего пользования местного значения муниципального района являются автомобильные дороги общего пользования в границах муниципального района, </t>
    </r>
    <r>
      <rPr>
        <b/>
        <sz val="12"/>
        <color indexed="8"/>
        <rFont val="Calibri"/>
        <family val="2"/>
        <charset val="204"/>
      </rPr>
      <t>за исключением автомобильных дорог общего пользования федерального, регионального или межмуниципального значения, автомобильных дорог общего пользования местного значения поселений, частных автомобильных дорог.</t>
    </r>
  </si>
  <si>
    <r>
      <t xml:space="preserve">Утверждение перечней автомобильных дорог общего и необщего пользования местного значения </t>
    </r>
    <r>
      <rPr>
        <b/>
        <sz val="12"/>
        <color indexed="8"/>
        <rFont val="Calibri"/>
        <family val="2"/>
        <charset val="204"/>
      </rPr>
      <t>входит в полномочия органов местного самоуправления (п. 5 ст. 13 Федерального закона N 257-ФЗ)</t>
    </r>
    <r>
      <rPr>
        <b/>
        <sz val="11"/>
        <color indexed="8"/>
        <rFont val="Calibri"/>
        <family val="2"/>
        <charset val="204"/>
      </rPr>
      <t>.</t>
    </r>
  </si>
  <si>
    <r>
      <rPr>
        <b/>
        <sz val="12"/>
        <color indexed="8"/>
        <rFont val="Calibri"/>
        <family val="2"/>
        <charset val="204"/>
      </rPr>
      <t>Общая протяженность автомобильных дорог</t>
    </r>
    <r>
      <rPr>
        <sz val="11"/>
        <color theme="1"/>
        <rFont val="Calibri"/>
        <family val="2"/>
        <scheme val="minor"/>
      </rPr>
      <t xml:space="preserve"> - протяженность автомобильных дорог с твердым покрытием и грунтовых дорог.</t>
    </r>
  </si>
  <si>
    <r>
      <rPr>
        <b/>
        <sz val="12"/>
        <color indexed="8"/>
        <rFont val="Calibri"/>
        <family val="2"/>
        <charset val="204"/>
      </rPr>
      <t>Грунтовая дорога</t>
    </r>
    <r>
      <rPr>
        <sz val="11"/>
        <color theme="1"/>
        <rFont val="Calibri"/>
        <family val="2"/>
        <scheme val="minor"/>
      </rPr>
      <t xml:space="preserve"> - автомобильная дорога, не имеющая твердого покрытия.</t>
    </r>
  </si>
  <si>
    <t>Элемент улично-дорожной сети (улица, переулок, тупик, аллея и т.д.)</t>
  </si>
  <si>
    <t>Категория дороги         (I-V)</t>
  </si>
  <si>
    <t>№ п/п</t>
  </si>
  <si>
    <t>Протяженность по типу покрытия (км)</t>
  </si>
  <si>
    <r>
      <t xml:space="preserve">Автомобильными дорогами общего пользования местного значения </t>
    </r>
    <r>
      <rPr>
        <b/>
        <sz val="11"/>
        <color indexed="8"/>
        <rFont val="Calibri"/>
        <family val="2"/>
        <charset val="204"/>
      </rPr>
      <t>городского округа</t>
    </r>
    <r>
      <rPr>
        <sz val="11"/>
        <color theme="1"/>
        <rFont val="Calibri"/>
        <family val="2"/>
        <scheme val="minor"/>
      </rPr>
      <t xml:space="preserve"> являются автомобильные дороги общего пользования в границах городского округа, за исключением автомобильных дорог общего пользования федерального, регионального или межмуниципального значения, частных автомобильных дорог.</t>
    </r>
  </si>
  <si>
    <r>
      <t xml:space="preserve">По </t>
    </r>
    <r>
      <rPr>
        <b/>
        <sz val="12"/>
        <color indexed="8"/>
        <rFont val="Calibri"/>
        <family val="2"/>
        <charset val="204"/>
      </rPr>
      <t>сельским территориям</t>
    </r>
    <r>
      <rPr>
        <b/>
        <sz val="11"/>
        <color indexed="8"/>
        <rFont val="Calibri"/>
        <family val="2"/>
        <charset val="204"/>
      </rPr>
      <t xml:space="preserve"> </t>
    </r>
    <r>
      <rPr>
        <sz val="11"/>
        <color indexed="8"/>
        <rFont val="Calibri"/>
        <family val="2"/>
        <charset val="204"/>
      </rPr>
      <t xml:space="preserve">(Распоряжение Правительства РФ от 30.11.2010 N 2136-р "Об утверждении Концепции устойчивого развития сельских территорий Российской Федерации на период до 2020 года") необходимо указывать протяженность автомобильных дорог общего пользования местного значения, </t>
    </r>
    <r>
      <rPr>
        <b/>
        <sz val="11"/>
        <color indexed="8"/>
        <rFont val="Calibri"/>
        <family val="2"/>
        <charset val="204"/>
      </rPr>
      <t xml:space="preserve">в том числе межпоселковые автомобильные дороги </t>
    </r>
    <r>
      <rPr>
        <sz val="11"/>
        <color indexed="8"/>
        <rFont val="Calibri"/>
        <family val="2"/>
        <charset val="204"/>
      </rPr>
      <t>(согласно Приказу Росстата от 31.08.2017 N 564).</t>
    </r>
  </si>
  <si>
    <r>
      <rPr>
        <b/>
        <sz val="12"/>
        <color indexed="8"/>
        <rFont val="Calibri"/>
        <family val="2"/>
        <charset val="204"/>
      </rPr>
      <t xml:space="preserve">Твердое покрытие - </t>
    </r>
    <r>
      <rPr>
        <sz val="12"/>
        <color indexed="8"/>
        <rFont val="Calibri"/>
        <family val="2"/>
        <charset val="204"/>
      </rPr>
      <t>покрытие</t>
    </r>
    <r>
      <rPr>
        <sz val="11"/>
        <color indexed="8"/>
        <rFont val="Calibri"/>
        <family val="2"/>
        <charset val="204"/>
      </rPr>
      <t>,</t>
    </r>
    <r>
      <rPr>
        <sz val="11"/>
        <color theme="1"/>
        <rFont val="Calibri"/>
        <family val="2"/>
        <scheme val="minor"/>
      </rPr>
      <t xml:space="preserve"> к которому относится </t>
    </r>
    <r>
      <rPr>
        <u/>
        <sz val="11"/>
        <color indexed="8"/>
        <rFont val="Calibri"/>
        <family val="2"/>
        <charset val="204"/>
      </rPr>
      <t>усовершенствованное покрытие</t>
    </r>
    <r>
      <rPr>
        <sz val="11"/>
        <color theme="1"/>
        <rFont val="Calibri"/>
        <family val="2"/>
        <scheme val="minor"/>
      </rPr>
      <t xml:space="preserve"> и </t>
    </r>
    <r>
      <rPr>
        <u/>
        <sz val="11"/>
        <color indexed="8"/>
        <rFont val="Calibri"/>
        <family val="2"/>
        <charset val="204"/>
      </rPr>
      <t>покрытие переходного типа</t>
    </r>
    <r>
      <rPr>
        <sz val="11"/>
        <color theme="1"/>
        <rFont val="Calibri"/>
        <family val="2"/>
        <scheme val="minor"/>
      </rPr>
      <t>:</t>
    </r>
  </si>
  <si>
    <r>
      <t xml:space="preserve"> - </t>
    </r>
    <r>
      <rPr>
        <b/>
        <i/>
        <u/>
        <sz val="11"/>
        <color indexed="8"/>
        <rFont val="Calibri"/>
        <family val="2"/>
        <charset val="204"/>
      </rPr>
      <t>усовершенствованное покрытие:</t>
    </r>
    <r>
      <rPr>
        <sz val="11"/>
        <color theme="1"/>
        <rFont val="Calibri"/>
        <family val="2"/>
        <scheme val="minor"/>
      </rPr>
      <t xml:space="preserve"> цементобетонное; асфальтобетонное; из щебня и гравия, обработанных вяжущими материалами</t>
    </r>
  </si>
  <si>
    <r>
      <t xml:space="preserve"> -</t>
    </r>
    <r>
      <rPr>
        <u/>
        <sz val="11"/>
        <color indexed="8"/>
        <rFont val="Calibri"/>
        <family val="2"/>
        <charset val="204"/>
      </rPr>
      <t xml:space="preserve"> </t>
    </r>
    <r>
      <rPr>
        <b/>
        <i/>
        <u/>
        <sz val="11"/>
        <color indexed="8"/>
        <rFont val="Calibri"/>
        <family val="2"/>
        <charset val="204"/>
      </rPr>
      <t>покрытие переходного типа</t>
    </r>
    <r>
      <rPr>
        <sz val="11"/>
        <color theme="1"/>
        <rFont val="Calibri"/>
        <family val="2"/>
        <scheme val="minor"/>
      </rPr>
      <t>: из щебня и гравия (шлака), не обработанных вяжущими материалами; каменные мостовые; из грунтов и местных малопрочных материалов, обработанных вяжущими материалами)</t>
    </r>
  </si>
  <si>
    <r>
      <t>1. К вопросам местного значения муниципального района относятся: ......
5)Дорожная деятельность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 (</t>
    </r>
    <r>
      <rPr>
        <b/>
        <sz val="11"/>
        <color indexed="8"/>
        <rFont val="Calibri"/>
        <family val="2"/>
        <charset val="204"/>
      </rPr>
      <t>пункт 5 части 1 статьи 15 федерального закона от 06.10.2003 № 131-ФЗ «Об общих принципах организации местного самоуправления в Российской Федерации»</t>
    </r>
    <r>
      <rPr>
        <sz val="11"/>
        <color theme="1"/>
        <rFont val="Calibri"/>
        <family val="2"/>
        <scheme val="minor"/>
      </rPr>
      <t xml:space="preserve">)
</t>
    </r>
  </si>
  <si>
    <r>
      <t>Дорожная деятельность в отношении автомобильных дорог местного значения в границах населенных пунктов сельского поселения не относится к вопросам местного значения сельских поселений (</t>
    </r>
    <r>
      <rPr>
        <b/>
        <sz val="11"/>
        <color indexed="8"/>
        <rFont val="Calibri"/>
        <family val="2"/>
        <charset val="204"/>
      </rPr>
      <t>часть 3 статьи 14 ФЗ №131)</t>
    </r>
    <r>
      <rPr>
        <sz val="11"/>
        <color theme="1"/>
        <rFont val="Calibri"/>
        <family val="2"/>
        <scheme val="minor"/>
      </rPr>
      <t xml:space="preserve"> и является компетенцией муниципального района </t>
    </r>
    <r>
      <rPr>
        <b/>
        <sz val="11"/>
        <color indexed="8"/>
        <rFont val="Calibri"/>
        <family val="2"/>
        <charset val="204"/>
      </rPr>
      <t>(часть 3 статьи 14 ФЗ №131</t>
    </r>
    <r>
      <rPr>
        <sz val="11"/>
        <color theme="1"/>
        <rFont val="Calibri"/>
        <family val="2"/>
        <scheme val="minor"/>
      </rPr>
      <t>)</t>
    </r>
  </si>
  <si>
    <t xml:space="preserve">В т.ч. усовершенствованное (из гр.7), км </t>
  </si>
  <si>
    <t>проезд</t>
  </si>
  <si>
    <t>улица</t>
  </si>
  <si>
    <t>с. Селявное ул. Донская</t>
  </si>
  <si>
    <t xml:space="preserve">с. Селявное ул. Школьная </t>
  </si>
  <si>
    <t>с. Селявное ул. Привокзальная</t>
  </si>
  <si>
    <t>с. Селявное ул. Солнечная</t>
  </si>
  <si>
    <t>с. Селявное ул. Трудовая</t>
  </si>
  <si>
    <t>с. Селявное проезд ул. Заводская - ул. Привокзальная</t>
  </si>
  <si>
    <t>с. Селявное ул. Заводская</t>
  </si>
  <si>
    <t>с. Селявное ул. Первомайская</t>
  </si>
  <si>
    <t>с. Селявное ул. 9 Мая</t>
  </si>
  <si>
    <t>с. Селявное ул. Советская</t>
  </si>
  <si>
    <t>с. Селявное ул. Советская - ул. Нагорная</t>
  </si>
  <si>
    <t>с. Селявное ул. Нагорная</t>
  </si>
  <si>
    <t>с. Селявное ул. Меловая</t>
  </si>
  <si>
    <t>с. Селявное проезд ул. Нагорная - ул. Донская</t>
  </si>
  <si>
    <t>с. Селявное ул. Лесная</t>
  </si>
  <si>
    <t>с. Селявное ул. Полевая</t>
  </si>
  <si>
    <t>х. Дивногорье ул. Центральная</t>
  </si>
  <si>
    <t>х. Дивногорье ул. Луговая</t>
  </si>
  <si>
    <t>х. Дивногорье пер. Лесной</t>
  </si>
  <si>
    <t xml:space="preserve">х. Дивногорье ул. Мира </t>
  </si>
  <si>
    <t>х. Дивногорье ул. Подгорная</t>
  </si>
  <si>
    <t>х. Дивногрье пер. Дивный</t>
  </si>
  <si>
    <t>с. Селявное - меловой карьер</t>
  </si>
  <si>
    <t>с. Селявное - х. Вязники</t>
  </si>
  <si>
    <t>х. Вязники ул. Вишневая</t>
  </si>
  <si>
    <t>х. Вязники - откосинский карьер</t>
  </si>
  <si>
    <t>Автомобильная дорога СТ "Вязники"</t>
  </si>
  <si>
    <t>х. Вязники - СТ "Вязники"</t>
  </si>
  <si>
    <t>х. Вязники - меловой карьер</t>
  </si>
  <si>
    <t>х. Вязники - с. Лиски</t>
  </si>
  <si>
    <t>с. Селявное - х. Дивногорье</t>
  </si>
  <si>
    <t>Дивногорский Монастырь - х. Дивногорье</t>
  </si>
  <si>
    <t>с. Селявное - Дивногорский Монастырь</t>
  </si>
  <si>
    <t>Подъездная автомобильная дорога к Дивногорскому Монастырю</t>
  </si>
  <si>
    <t>х. Дивногорье пер. Лесной - Автодорога Ковалево - Селявное</t>
  </si>
  <si>
    <t>Селявинское с.п. Автомобильная дорога Ковалево - Селявное - Тракторный отряд</t>
  </si>
  <si>
    <t>Ширина проезжей части</t>
  </si>
  <si>
    <t>переулок</t>
  </si>
  <si>
    <t>Селявинское сельское поселение</t>
  </si>
  <si>
    <t>V</t>
  </si>
  <si>
    <t>20-221-852 ОП МП 01</t>
  </si>
  <si>
    <t>20-221-852 ОП МП 02</t>
  </si>
  <si>
    <t>20-221-852 ОП МП 03</t>
  </si>
  <si>
    <t>20-221-852 ОП МП 04</t>
  </si>
  <si>
    <t>20-221-852 ОП МП 05</t>
  </si>
  <si>
    <t>20-221-852 ОП МП 06</t>
  </si>
  <si>
    <t>20-221-852 ОП МП 07</t>
  </si>
  <si>
    <t>20-221-852 ОП МП 08</t>
  </si>
  <si>
    <t>20-221-852 ОП МП 09</t>
  </si>
  <si>
    <t>20-221-852 ОП МП 10</t>
  </si>
  <si>
    <t>20-221-852 ОП МП 11</t>
  </si>
  <si>
    <t>20-221-852 ОП МП 12</t>
  </si>
  <si>
    <t>20-221-852 ОП МП 13</t>
  </si>
  <si>
    <t>20-221-852 ОП МП 14</t>
  </si>
  <si>
    <t>20-221-852 ОП МП 15</t>
  </si>
  <si>
    <t>20-221-852 ОП МП 16</t>
  </si>
  <si>
    <t>20-221-852 ОП МП 17</t>
  </si>
  <si>
    <t>20-221-852 ОП МП 18</t>
  </si>
  <si>
    <t>20-221-852 ОП МП 19</t>
  </si>
  <si>
    <t>20-221-852 ОП МП 20</t>
  </si>
  <si>
    <t>20-221-852 ОП МП 21</t>
  </si>
  <si>
    <t>20-221-852 ОП МП 22</t>
  </si>
  <si>
    <t>20-221-852 ОП МП 23</t>
  </si>
  <si>
    <t>20-221-852 ОП МП 24</t>
  </si>
  <si>
    <t>20-221-852 ОП МП 25</t>
  </si>
  <si>
    <t>20-221-852 ОП МП 26</t>
  </si>
  <si>
    <t>20-221-852 ОП МП 27</t>
  </si>
  <si>
    <t>20-221-852 ОП МП 28</t>
  </si>
  <si>
    <t>20-221-852 ОП МП 29</t>
  </si>
  <si>
    <t>20-221-852 ОП МП 30</t>
  </si>
  <si>
    <t>20-221-852 ОП МП 31</t>
  </si>
  <si>
    <t>20-221-852 ОП МП 32</t>
  </si>
  <si>
    <t>20-221-852 ОП МП 33</t>
  </si>
  <si>
    <t>20-221-852 ОП МП 34</t>
  </si>
  <si>
    <t>20-221-852 ОП МП 35</t>
  </si>
  <si>
    <t>20-221-852 ОП МП 36</t>
  </si>
  <si>
    <t>20-221-852 ОП МП 37</t>
  </si>
  <si>
    <t>20-221-852 ОП МП 38</t>
  </si>
  <si>
    <t>Перечень автомобильных дорог общего пользования местного значения на территории Селявинского сельского поселения Лискинского муниципального района Воронежской области</t>
  </si>
  <si>
    <t>с. Селявное пер. Железнодорожный 1-й</t>
  </si>
  <si>
    <t>с. Селявное пер. Железгнодорожный 2-й</t>
  </si>
  <si>
    <t xml:space="preserve">Лискинского муниципального района </t>
  </si>
  <si>
    <t>Воронежской области</t>
  </si>
  <si>
    <t>Приложение</t>
  </si>
  <si>
    <t>УТВЕРЖДЕНО</t>
  </si>
  <si>
    <t xml:space="preserve">постановлением администрации </t>
  </si>
  <si>
    <t>Селявинского сельского поселения</t>
  </si>
  <si>
    <t>от   04.12.2020 № 46</t>
  </si>
  <si>
    <t>от  29.01.2024 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</si>
</sst>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14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sz val="11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u/>
      <sz val="11"/>
      <color indexed="8"/>
      <name val="Calibri"/>
      <family val="2"/>
      <charset val="204"/>
    </font>
    <font>
      <b/>
      <i/>
      <u/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1" xfId="0" applyBorder="1"/>
    <xf numFmtId="0" fontId="0" fillId="0" borderId="2" xfId="0" applyBorder="1"/>
    <xf numFmtId="0" fontId="0" fillId="2" borderId="0" xfId="0" applyFill="1"/>
    <xf numFmtId="0" fontId="0" fillId="0" borderId="0" xfId="0" applyProtection="1">
      <protection locked="0"/>
    </xf>
    <xf numFmtId="0" fontId="0" fillId="0" borderId="0" xfId="0" applyAlignment="1" applyProtection="1">
      <alignment wrapText="1"/>
      <protection locked="0"/>
    </xf>
    <xf numFmtId="0" fontId="11" fillId="0" borderId="3" xfId="0" applyFont="1" applyFill="1" applyBorder="1" applyAlignment="1">
      <alignment vertical="top" wrapText="1"/>
    </xf>
    <xf numFmtId="165" fontId="1" fillId="0" borderId="3" xfId="0" applyNumberFormat="1" applyFont="1" applyBorder="1" applyAlignment="1" applyProtection="1">
      <alignment horizontal="center" vertical="center" wrapText="1"/>
      <protection locked="0"/>
    </xf>
    <xf numFmtId="2" fontId="4" fillId="0" borderId="3" xfId="0" applyNumberFormat="1" applyFont="1" applyFill="1" applyBorder="1" applyAlignment="1" applyProtection="1">
      <alignment horizontal="center" vertical="top" wrapText="1"/>
      <protection locked="0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 applyProtection="1">
      <alignment horizontal="center" vertical="center" wrapText="1"/>
    </xf>
    <xf numFmtId="0" fontId="6" fillId="2" borderId="19" xfId="0" applyFont="1" applyFill="1" applyBorder="1" applyAlignment="1" applyProtection="1">
      <alignment vertical="top" wrapText="1"/>
    </xf>
    <xf numFmtId="2" fontId="6" fillId="2" borderId="19" xfId="0" applyNumberFormat="1" applyFont="1" applyFill="1" applyBorder="1" applyAlignment="1" applyProtection="1">
      <alignment vertical="top" wrapText="1"/>
    </xf>
    <xf numFmtId="165" fontId="6" fillId="2" borderId="19" xfId="0" applyNumberFormat="1" applyFont="1" applyFill="1" applyBorder="1" applyAlignment="1" applyProtection="1">
      <alignment horizontal="center" vertical="center" wrapText="1"/>
    </xf>
    <xf numFmtId="165" fontId="6" fillId="2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 applyProtection="1">
      <alignment horizontal="center" vertical="center" wrapText="1"/>
      <protection locked="0"/>
    </xf>
    <xf numFmtId="165" fontId="6" fillId="2" borderId="22" xfId="0" applyNumberFormat="1" applyFont="1" applyFill="1" applyBorder="1" applyAlignment="1" applyProtection="1">
      <alignment horizontal="center" vertical="center" wrapText="1"/>
    </xf>
    <xf numFmtId="164" fontId="4" fillId="0" borderId="4" xfId="0" applyNumberFormat="1" applyFont="1" applyFill="1" applyBorder="1" applyAlignment="1" applyProtection="1">
      <alignment horizontal="center" vertical="center" wrapText="1"/>
      <protection locked="0"/>
    </xf>
    <xf numFmtId="1" fontId="0" fillId="0" borderId="5" xfId="0" applyNumberFormat="1" applyBorder="1" applyAlignment="1" applyProtection="1">
      <alignment horizontal="center" vertical="center" wrapText="1"/>
      <protection locked="0"/>
    </xf>
    <xf numFmtId="1" fontId="0" fillId="0" borderId="6" xfId="0" applyNumberFormat="1" applyBorder="1" applyAlignment="1" applyProtection="1">
      <alignment horizontal="center" vertical="center" wrapText="1"/>
      <protection locked="0"/>
    </xf>
    <xf numFmtId="1" fontId="4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23" xfId="0" applyBorder="1" applyAlignment="1" applyProtection="1">
      <alignment horizontal="center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164" fontId="4" fillId="0" borderId="3" xfId="0" applyNumberFormat="1" applyFont="1" applyFill="1" applyBorder="1" applyAlignment="1" applyProtection="1">
      <alignment vertical="center" wrapText="1"/>
      <protection locked="0"/>
    </xf>
    <xf numFmtId="164" fontId="4" fillId="0" borderId="3" xfId="0" applyNumberFormat="1" applyFont="1" applyFill="1" applyBorder="1" applyAlignment="1" applyProtection="1">
      <alignment horizontal="center" vertical="center"/>
      <protection locked="0"/>
    </xf>
    <xf numFmtId="0" fontId="11" fillId="0" borderId="3" xfId="0" applyFont="1" applyFill="1" applyBorder="1" applyAlignment="1">
      <alignment horizontal="center" vertical="center" wrapText="1"/>
    </xf>
    <xf numFmtId="0" fontId="0" fillId="0" borderId="3" xfId="0" applyBorder="1" applyAlignment="1" applyProtection="1">
      <alignment wrapText="1"/>
      <protection locked="0"/>
    </xf>
    <xf numFmtId="0" fontId="0" fillId="0" borderId="0" xfId="0" applyAlignment="1" applyProtection="1">
      <alignment horizontal="center"/>
      <protection locked="0"/>
    </xf>
    <xf numFmtId="0" fontId="12" fillId="0" borderId="0" xfId="0" applyFont="1" applyAlignment="1">
      <alignment horizontal="center"/>
    </xf>
    <xf numFmtId="0" fontId="12" fillId="0" borderId="0" xfId="0" applyFont="1" applyAlignment="1" applyProtection="1">
      <alignment horizontal="center" wrapText="1"/>
      <protection locked="0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4" fillId="0" borderId="4" xfId="0" applyFont="1" applyFill="1" applyBorder="1" applyAlignment="1" applyProtection="1">
      <alignment horizontal="center" vertical="center" wrapText="1"/>
      <protection locked="0"/>
    </xf>
    <xf numFmtId="0" fontId="4" fillId="0" borderId="24" xfId="0" applyFont="1" applyFill="1" applyBorder="1" applyAlignment="1" applyProtection="1">
      <alignment horizontal="center" vertical="center" wrapText="1"/>
      <protection locked="0"/>
    </xf>
    <xf numFmtId="0" fontId="0" fillId="0" borderId="17" xfId="0" applyBorder="1" applyAlignment="1" applyProtection="1">
      <alignment wrapText="1"/>
      <protection locked="0"/>
    </xf>
    <xf numFmtId="0" fontId="3" fillId="0" borderId="5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0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5" xfId="0" applyBorder="1" applyAlignment="1">
      <alignment vertical="center" wrapText="1"/>
    </xf>
    <xf numFmtId="0" fontId="0" fillId="0" borderId="12" xfId="0" applyBorder="1" applyAlignment="1">
      <alignment wrapText="1"/>
    </xf>
    <xf numFmtId="0" fontId="0" fillId="0" borderId="13" xfId="0" applyBorder="1" applyAlignment="1">
      <alignment wrapText="1"/>
    </xf>
    <xf numFmtId="0" fontId="3" fillId="0" borderId="14" xfId="0" applyFont="1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16" xfId="0" applyBorder="1" applyAlignment="1">
      <alignment vertical="center" wrapText="1"/>
    </xf>
  </cellXfs>
  <cellStyles count="1">
    <cellStyle name="Обычный" xfId="0" builtinId="0"/>
  </cellStyles>
  <dxfs count="2">
    <dxf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2"/>
  <sheetViews>
    <sheetView tabSelected="1" topLeftCell="A40" zoomScaleNormal="100" zoomScaleSheetLayoutView="80" workbookViewId="0">
      <selection activeCell="B45" sqref="B45"/>
    </sheetView>
  </sheetViews>
  <sheetFormatPr defaultColWidth="9.140625" defaultRowHeight="15" x14ac:dyDescent="0.25"/>
  <cols>
    <col min="1" max="1" width="7.140625" style="4" customWidth="1"/>
    <col min="2" max="2" width="23.85546875" style="4" customWidth="1"/>
    <col min="3" max="3" width="14.85546875" style="4" customWidth="1"/>
    <col min="4" max="4" width="34.140625" style="4" customWidth="1"/>
    <col min="5" max="5" width="23" style="4" customWidth="1"/>
    <col min="6" max="7" width="10.42578125" style="4" customWidth="1"/>
    <col min="8" max="8" width="12.28515625" style="4" customWidth="1"/>
    <col min="9" max="9" width="15.5703125" style="4" customWidth="1"/>
    <col min="10" max="10" width="10.85546875" style="4" customWidth="1"/>
    <col min="11" max="11" width="14.7109375" style="4" customWidth="1"/>
    <col min="12" max="12" width="0.28515625" style="4" customWidth="1"/>
    <col min="13" max="17" width="9.140625" style="4" hidden="1" customWidth="1"/>
    <col min="18" max="16384" width="9.140625" style="4"/>
  </cols>
  <sheetData>
    <row r="1" spans="3:17" ht="15.75" x14ac:dyDescent="0.25">
      <c r="H1" s="31" t="s">
        <v>110</v>
      </c>
      <c r="I1" s="31"/>
      <c r="J1" s="31"/>
      <c r="K1" s="31"/>
      <c r="L1" s="31"/>
      <c r="M1" s="31"/>
      <c r="N1" s="31"/>
      <c r="O1" s="31"/>
      <c r="P1" s="31"/>
      <c r="Q1" s="31"/>
    </row>
    <row r="2" spans="3:17" ht="15.75" x14ac:dyDescent="0.25">
      <c r="H2" s="32" t="s">
        <v>111</v>
      </c>
      <c r="I2" s="32"/>
      <c r="J2" s="32"/>
      <c r="K2" s="32"/>
      <c r="L2" s="32"/>
      <c r="M2" s="32"/>
      <c r="N2" s="32"/>
      <c r="O2" s="32"/>
      <c r="P2" s="32"/>
      <c r="Q2" s="32"/>
    </row>
    <row r="3" spans="3:17" ht="15.75" x14ac:dyDescent="0.25">
      <c r="H3" s="31" t="s">
        <v>112</v>
      </c>
      <c r="I3" s="31"/>
      <c r="J3" s="31"/>
      <c r="K3" s="31"/>
      <c r="L3" s="31"/>
      <c r="M3" s="31"/>
      <c r="N3" s="31"/>
      <c r="O3" s="31"/>
      <c r="P3" s="31"/>
      <c r="Q3" s="31"/>
    </row>
    <row r="4" spans="3:17" ht="15.75" x14ac:dyDescent="0.25">
      <c r="H4" s="31" t="s">
        <v>113</v>
      </c>
      <c r="I4" s="31"/>
      <c r="J4" s="31"/>
      <c r="K4" s="31"/>
      <c r="L4" s="31"/>
      <c r="M4" s="31"/>
      <c r="N4" s="31"/>
      <c r="O4" s="31"/>
      <c r="P4" s="31"/>
      <c r="Q4" s="31"/>
    </row>
    <row r="5" spans="3:17" ht="15.75" x14ac:dyDescent="0.25">
      <c r="H5" s="31" t="s">
        <v>108</v>
      </c>
      <c r="I5" s="31"/>
      <c r="J5" s="31"/>
      <c r="K5" s="31"/>
      <c r="L5" s="31"/>
      <c r="M5" s="31"/>
      <c r="N5" s="31"/>
      <c r="O5" s="31"/>
      <c r="P5" s="31"/>
      <c r="Q5" s="31"/>
    </row>
    <row r="6" spans="3:17" ht="15.75" x14ac:dyDescent="0.25">
      <c r="H6" s="31" t="s">
        <v>109</v>
      </c>
      <c r="I6" s="31"/>
      <c r="J6" s="31"/>
      <c r="K6" s="31"/>
      <c r="L6" s="31"/>
      <c r="M6" s="31"/>
      <c r="N6" s="31"/>
      <c r="O6" s="31"/>
      <c r="P6" s="31"/>
      <c r="Q6" s="31"/>
    </row>
    <row r="7" spans="3:17" ht="15.75" x14ac:dyDescent="0.25">
      <c r="H7" s="31" t="s">
        <v>115</v>
      </c>
      <c r="I7" s="31"/>
      <c r="J7" s="31"/>
      <c r="K7" s="31"/>
      <c r="L7" s="31"/>
      <c r="M7" s="31"/>
      <c r="N7" s="31"/>
      <c r="O7" s="31"/>
      <c r="P7" s="31"/>
      <c r="Q7" s="31"/>
    </row>
    <row r="8" spans="3:17" ht="15.75" x14ac:dyDescent="0.25">
      <c r="H8" s="29"/>
      <c r="I8" s="29"/>
      <c r="J8" s="29"/>
      <c r="K8" s="29"/>
      <c r="L8" s="29"/>
      <c r="M8" s="29"/>
      <c r="N8" s="29"/>
      <c r="O8" s="29"/>
      <c r="P8" s="29"/>
      <c r="Q8" s="29"/>
    </row>
    <row r="9" spans="3:17" ht="15.75" x14ac:dyDescent="0.25">
      <c r="H9" s="29"/>
      <c r="I9" s="29"/>
      <c r="J9" s="29"/>
      <c r="K9" s="29"/>
      <c r="L9" s="29"/>
      <c r="M9" s="29"/>
      <c r="N9" s="29"/>
      <c r="O9" s="29"/>
      <c r="P9" s="29"/>
      <c r="Q9" s="29"/>
    </row>
    <row r="10" spans="3:17" ht="15.75" x14ac:dyDescent="0.25">
      <c r="H10" s="31" t="s">
        <v>110</v>
      </c>
      <c r="I10" s="31"/>
      <c r="J10" s="31"/>
      <c r="K10" s="31"/>
      <c r="L10" s="31"/>
      <c r="M10" s="31"/>
      <c r="N10" s="31"/>
      <c r="O10" s="31"/>
      <c r="P10" s="31"/>
      <c r="Q10" s="31"/>
    </row>
    <row r="11" spans="3:17" ht="15.75" x14ac:dyDescent="0.25">
      <c r="H11" s="32" t="s">
        <v>111</v>
      </c>
      <c r="I11" s="32"/>
      <c r="J11" s="32"/>
      <c r="K11" s="32"/>
      <c r="L11" s="32"/>
      <c r="M11" s="32"/>
      <c r="N11" s="32"/>
      <c r="O11" s="32"/>
      <c r="P11" s="32"/>
      <c r="Q11" s="32"/>
    </row>
    <row r="12" spans="3:17" ht="15.75" x14ac:dyDescent="0.25">
      <c r="H12" s="31" t="s">
        <v>112</v>
      </c>
      <c r="I12" s="31"/>
      <c r="J12" s="31"/>
      <c r="K12" s="31"/>
      <c r="L12" s="31"/>
      <c r="M12" s="31"/>
      <c r="N12" s="31"/>
      <c r="O12" s="31"/>
      <c r="P12" s="31"/>
      <c r="Q12" s="31"/>
    </row>
    <row r="13" spans="3:17" ht="15.75" x14ac:dyDescent="0.25">
      <c r="H13" s="31" t="s">
        <v>113</v>
      </c>
      <c r="I13" s="31"/>
      <c r="J13" s="31"/>
      <c r="K13" s="31"/>
      <c r="L13" s="31"/>
      <c r="M13" s="31"/>
      <c r="N13" s="31"/>
      <c r="O13" s="31"/>
      <c r="P13" s="31"/>
      <c r="Q13" s="31"/>
    </row>
    <row r="14" spans="3:17" ht="15.75" x14ac:dyDescent="0.25">
      <c r="H14" s="31" t="s">
        <v>108</v>
      </c>
      <c r="I14" s="31"/>
      <c r="J14" s="31"/>
      <c r="K14" s="31"/>
      <c r="L14" s="31"/>
      <c r="M14" s="31"/>
      <c r="N14" s="31"/>
      <c r="O14" s="31"/>
      <c r="P14" s="31"/>
      <c r="Q14" s="31"/>
    </row>
    <row r="15" spans="3:17" ht="15.75" x14ac:dyDescent="0.25">
      <c r="H15" s="31" t="s">
        <v>109</v>
      </c>
      <c r="I15" s="31"/>
      <c r="J15" s="31"/>
      <c r="K15" s="31"/>
      <c r="L15" s="31"/>
      <c r="M15" s="31"/>
      <c r="N15" s="31"/>
      <c r="O15" s="31"/>
      <c r="P15" s="31"/>
      <c r="Q15" s="31"/>
    </row>
    <row r="16" spans="3:17" ht="15.75" x14ac:dyDescent="0.25">
      <c r="C16" s="28"/>
      <c r="D16" s="28"/>
      <c r="E16" s="28"/>
      <c r="F16" s="28"/>
      <c r="G16" s="28"/>
      <c r="H16" s="31" t="s">
        <v>114</v>
      </c>
      <c r="I16" s="31"/>
      <c r="J16" s="31"/>
      <c r="K16" s="31"/>
      <c r="L16" s="31"/>
      <c r="M16" s="31"/>
      <c r="N16" s="31"/>
      <c r="O16" s="31"/>
      <c r="P16" s="31"/>
      <c r="Q16" s="31"/>
    </row>
    <row r="17" spans="1:17" ht="15.75" x14ac:dyDescent="0.25">
      <c r="C17" s="28"/>
      <c r="D17" s="28"/>
      <c r="E17" s="28"/>
      <c r="F17" s="28"/>
      <c r="G17" s="28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17" ht="15.75" x14ac:dyDescent="0.25">
      <c r="C18" s="28"/>
      <c r="D18" s="28"/>
      <c r="E18" s="28"/>
      <c r="F18" s="28"/>
      <c r="G18" s="28"/>
      <c r="H18" s="29"/>
      <c r="I18" s="29"/>
      <c r="J18" s="29"/>
      <c r="K18" s="29"/>
      <c r="L18" s="29"/>
      <c r="M18" s="29"/>
      <c r="N18" s="29"/>
      <c r="O18" s="29"/>
      <c r="P18" s="29"/>
      <c r="Q18" s="29"/>
    </row>
    <row r="19" spans="1:17" ht="39" customHeight="1" x14ac:dyDescent="0.25">
      <c r="C19" s="30" t="s">
        <v>105</v>
      </c>
      <c r="D19" s="30"/>
      <c r="E19" s="30"/>
      <c r="F19" s="30"/>
      <c r="G19" s="30"/>
      <c r="H19" s="30"/>
      <c r="I19" s="30"/>
      <c r="J19" s="29"/>
      <c r="K19" s="29"/>
      <c r="L19" s="29"/>
      <c r="M19" s="29"/>
      <c r="N19" s="29"/>
      <c r="O19" s="29"/>
      <c r="P19" s="29"/>
      <c r="Q19" s="29"/>
    </row>
    <row r="20" spans="1:17" ht="15.75" x14ac:dyDescent="0.25">
      <c r="C20" s="28"/>
      <c r="D20" s="28"/>
      <c r="E20" s="28"/>
      <c r="F20" s="28"/>
      <c r="G20" s="28"/>
      <c r="H20" s="29"/>
      <c r="I20" s="29"/>
      <c r="J20" s="29"/>
      <c r="K20" s="29"/>
      <c r="L20" s="29"/>
      <c r="M20" s="29"/>
      <c r="N20" s="29"/>
      <c r="O20" s="29"/>
      <c r="P20" s="29"/>
      <c r="Q20" s="29"/>
    </row>
    <row r="21" spans="1:17" s="5" customFormat="1" ht="41.25" customHeight="1" x14ac:dyDescent="0.25">
      <c r="A21" s="33" t="s">
        <v>15</v>
      </c>
      <c r="B21" s="33" t="s">
        <v>0</v>
      </c>
      <c r="C21" s="33" t="s">
        <v>13</v>
      </c>
      <c r="D21" s="33" t="s">
        <v>1</v>
      </c>
      <c r="E21" s="33" t="s">
        <v>6</v>
      </c>
      <c r="F21" s="33" t="s">
        <v>14</v>
      </c>
      <c r="G21" s="33" t="s">
        <v>63</v>
      </c>
      <c r="H21" s="24"/>
      <c r="I21" s="25" t="s">
        <v>16</v>
      </c>
      <c r="J21" s="27"/>
      <c r="K21" s="33" t="s">
        <v>5</v>
      </c>
    </row>
    <row r="22" spans="1:17" s="5" customFormat="1" ht="60" customHeight="1" thickBot="1" x14ac:dyDescent="0.3">
      <c r="A22" s="35"/>
      <c r="B22" s="35"/>
      <c r="C22" s="35"/>
      <c r="D22" s="35"/>
      <c r="E22" s="35"/>
      <c r="F22" s="35"/>
      <c r="G22" s="34"/>
      <c r="H22" s="18" t="s">
        <v>3</v>
      </c>
      <c r="I22" s="18" t="s">
        <v>24</v>
      </c>
      <c r="J22" s="23" t="s">
        <v>4</v>
      </c>
      <c r="K22" s="35"/>
    </row>
    <row r="23" spans="1:17" s="5" customFormat="1" ht="21.75" customHeight="1" thickBot="1" x14ac:dyDescent="0.3">
      <c r="A23" s="19">
        <v>1</v>
      </c>
      <c r="B23" s="20">
        <v>2</v>
      </c>
      <c r="C23" s="20">
        <v>3</v>
      </c>
      <c r="D23" s="20">
        <v>4</v>
      </c>
      <c r="E23" s="20">
        <v>5</v>
      </c>
      <c r="F23" s="21">
        <v>6</v>
      </c>
      <c r="G23" s="21">
        <v>7</v>
      </c>
      <c r="H23" s="21">
        <v>8</v>
      </c>
      <c r="I23" s="20">
        <v>9</v>
      </c>
      <c r="J23" s="20">
        <v>10</v>
      </c>
      <c r="K23" s="22">
        <v>11</v>
      </c>
    </row>
    <row r="24" spans="1:17" s="5" customFormat="1" ht="29.25" customHeight="1" x14ac:dyDescent="0.25">
      <c r="A24" s="11" t="s">
        <v>2</v>
      </c>
      <c r="B24" s="12"/>
      <c r="C24" s="12"/>
      <c r="D24" s="12"/>
      <c r="E24" s="12"/>
      <c r="F24" s="13"/>
      <c r="G24" s="13"/>
      <c r="H24" s="14">
        <f>SUM(H25:H233)</f>
        <v>27.257000000000001</v>
      </c>
      <c r="I24" s="14">
        <f>SUM(I25:I233)</f>
        <v>10.99</v>
      </c>
      <c r="J24" s="14">
        <f>SUM(J25:J233)</f>
        <v>29.605</v>
      </c>
      <c r="K24" s="15">
        <f>SUM(K25:K233)</f>
        <v>56.862000000000009</v>
      </c>
    </row>
    <row r="25" spans="1:17" s="5" customFormat="1" ht="29.25" customHeight="1" x14ac:dyDescent="0.25">
      <c r="A25" s="16">
        <v>1</v>
      </c>
      <c r="B25" s="26" t="s">
        <v>67</v>
      </c>
      <c r="C25" s="10" t="s">
        <v>26</v>
      </c>
      <c r="D25" s="6" t="s">
        <v>27</v>
      </c>
      <c r="E25" s="9" t="s">
        <v>65</v>
      </c>
      <c r="F25" s="8" t="s">
        <v>66</v>
      </c>
      <c r="G25" s="8">
        <v>4</v>
      </c>
      <c r="H25" s="7">
        <f>1.039+0.335</f>
        <v>1.3739999999999999</v>
      </c>
      <c r="I25" s="7">
        <v>1.0389999999999999</v>
      </c>
      <c r="J25" s="7">
        <v>0</v>
      </c>
      <c r="K25" s="17">
        <f>SUM(J25,H25)</f>
        <v>1.3739999999999999</v>
      </c>
    </row>
    <row r="26" spans="1:17" s="5" customFormat="1" ht="27.6" customHeight="1" x14ac:dyDescent="0.25">
      <c r="A26" s="16">
        <v>2</v>
      </c>
      <c r="B26" s="26" t="s">
        <v>68</v>
      </c>
      <c r="C26" s="10" t="s">
        <v>26</v>
      </c>
      <c r="D26" s="6" t="s">
        <v>28</v>
      </c>
      <c r="E26" s="9" t="s">
        <v>65</v>
      </c>
      <c r="F26" s="8" t="s">
        <v>66</v>
      </c>
      <c r="G26" s="8">
        <v>4</v>
      </c>
      <c r="H26" s="7">
        <f>0.246+0.541+0.187+0.068</f>
        <v>1.042</v>
      </c>
      <c r="I26" s="7">
        <v>1.042</v>
      </c>
      <c r="J26" s="7">
        <v>0</v>
      </c>
      <c r="K26" s="17">
        <f t="shared" ref="K26:K62" si="0">SUM(J26,H26)</f>
        <v>1.042</v>
      </c>
    </row>
    <row r="27" spans="1:17" s="5" customFormat="1" ht="27.6" customHeight="1" x14ac:dyDescent="0.25">
      <c r="A27" s="16">
        <v>3</v>
      </c>
      <c r="B27" s="26" t="s">
        <v>69</v>
      </c>
      <c r="C27" s="10" t="s">
        <v>26</v>
      </c>
      <c r="D27" s="6" t="s">
        <v>29</v>
      </c>
      <c r="E27" s="9" t="s">
        <v>65</v>
      </c>
      <c r="F27" s="8" t="s">
        <v>66</v>
      </c>
      <c r="G27" s="8">
        <v>3.5</v>
      </c>
      <c r="H27" s="7">
        <v>0.371</v>
      </c>
      <c r="I27" s="7">
        <v>0.371</v>
      </c>
      <c r="J27" s="7">
        <v>0</v>
      </c>
      <c r="K27" s="17">
        <f t="shared" si="0"/>
        <v>0.371</v>
      </c>
    </row>
    <row r="28" spans="1:17" s="5" customFormat="1" ht="34.15" customHeight="1" x14ac:dyDescent="0.25">
      <c r="A28" s="16">
        <v>4</v>
      </c>
      <c r="B28" s="26" t="s">
        <v>70</v>
      </c>
      <c r="C28" s="10" t="s">
        <v>64</v>
      </c>
      <c r="D28" s="6" t="s">
        <v>106</v>
      </c>
      <c r="E28" s="9" t="s">
        <v>65</v>
      </c>
      <c r="F28" s="8" t="s">
        <v>66</v>
      </c>
      <c r="G28" s="8">
        <v>3.5</v>
      </c>
      <c r="H28" s="7">
        <v>0.39300000000000002</v>
      </c>
      <c r="I28" s="7">
        <v>0</v>
      </c>
      <c r="J28" s="7">
        <v>0</v>
      </c>
      <c r="K28" s="17">
        <f t="shared" si="0"/>
        <v>0.39300000000000002</v>
      </c>
    </row>
    <row r="29" spans="1:17" s="5" customFormat="1" ht="31.15" customHeight="1" x14ac:dyDescent="0.25">
      <c r="A29" s="16">
        <v>5</v>
      </c>
      <c r="B29" s="26" t="s">
        <v>71</v>
      </c>
      <c r="C29" s="10" t="s">
        <v>64</v>
      </c>
      <c r="D29" s="6" t="s">
        <v>107</v>
      </c>
      <c r="E29" s="9" t="s">
        <v>65</v>
      </c>
      <c r="F29" s="8" t="s">
        <v>66</v>
      </c>
      <c r="G29" s="8">
        <v>2.5</v>
      </c>
      <c r="H29" s="7">
        <v>0.255</v>
      </c>
      <c r="I29" s="7">
        <v>0.112</v>
      </c>
      <c r="J29" s="7">
        <v>0</v>
      </c>
      <c r="K29" s="17">
        <f t="shared" si="0"/>
        <v>0.255</v>
      </c>
    </row>
    <row r="30" spans="1:17" s="5" customFormat="1" ht="31.15" customHeight="1" x14ac:dyDescent="0.25">
      <c r="A30" s="16">
        <v>6</v>
      </c>
      <c r="B30" s="26" t="s">
        <v>72</v>
      </c>
      <c r="C30" s="10" t="s">
        <v>26</v>
      </c>
      <c r="D30" s="6" t="s">
        <v>30</v>
      </c>
      <c r="E30" s="9" t="s">
        <v>65</v>
      </c>
      <c r="F30" s="8" t="s">
        <v>66</v>
      </c>
      <c r="G30" s="8">
        <v>3.5</v>
      </c>
      <c r="H30" s="7">
        <v>0.26200000000000001</v>
      </c>
      <c r="I30" s="7">
        <v>0.26200000000000001</v>
      </c>
      <c r="J30" s="7">
        <v>0</v>
      </c>
      <c r="K30" s="17">
        <f t="shared" si="0"/>
        <v>0.26200000000000001</v>
      </c>
    </row>
    <row r="31" spans="1:17" s="5" customFormat="1" ht="29.45" customHeight="1" x14ac:dyDescent="0.25">
      <c r="A31" s="16">
        <v>7</v>
      </c>
      <c r="B31" s="26" t="s">
        <v>73</v>
      </c>
      <c r="C31" s="10" t="s">
        <v>26</v>
      </c>
      <c r="D31" s="6" t="s">
        <v>31</v>
      </c>
      <c r="E31" s="9" t="s">
        <v>65</v>
      </c>
      <c r="F31" s="8" t="s">
        <v>66</v>
      </c>
      <c r="G31" s="8">
        <v>3.5</v>
      </c>
      <c r="H31" s="7">
        <v>0.47099999999999997</v>
      </c>
      <c r="I31" s="7">
        <v>0.22800000000000001</v>
      </c>
      <c r="J31" s="7">
        <v>0</v>
      </c>
      <c r="K31" s="17">
        <f t="shared" si="0"/>
        <v>0.47099999999999997</v>
      </c>
    </row>
    <row r="32" spans="1:17" s="5" customFormat="1" ht="37.15" customHeight="1" x14ac:dyDescent="0.25">
      <c r="A32" s="16">
        <v>8</v>
      </c>
      <c r="B32" s="26" t="s">
        <v>74</v>
      </c>
      <c r="C32" s="10" t="s">
        <v>25</v>
      </c>
      <c r="D32" s="6" t="s">
        <v>32</v>
      </c>
      <c r="E32" s="9" t="s">
        <v>65</v>
      </c>
      <c r="F32" s="8" t="s">
        <v>66</v>
      </c>
      <c r="G32" s="8">
        <v>3.5</v>
      </c>
      <c r="H32" s="7">
        <v>0.373</v>
      </c>
      <c r="I32" s="7">
        <v>0</v>
      </c>
      <c r="J32" s="7">
        <v>0</v>
      </c>
      <c r="K32" s="17">
        <f t="shared" si="0"/>
        <v>0.373</v>
      </c>
    </row>
    <row r="33" spans="1:11" s="5" customFormat="1" ht="27.6" customHeight="1" x14ac:dyDescent="0.25">
      <c r="A33" s="16">
        <v>9</v>
      </c>
      <c r="B33" s="26" t="s">
        <v>75</v>
      </c>
      <c r="C33" s="10" t="s">
        <v>26</v>
      </c>
      <c r="D33" s="6" t="s">
        <v>33</v>
      </c>
      <c r="E33" s="9" t="s">
        <v>65</v>
      </c>
      <c r="F33" s="8" t="s">
        <v>66</v>
      </c>
      <c r="G33" s="8">
        <v>3.5</v>
      </c>
      <c r="H33" s="7">
        <f>0.284+0.516</f>
        <v>0.8</v>
      </c>
      <c r="I33" s="7">
        <v>0</v>
      </c>
      <c r="J33" s="7">
        <v>0</v>
      </c>
      <c r="K33" s="17">
        <f t="shared" si="0"/>
        <v>0.8</v>
      </c>
    </row>
    <row r="34" spans="1:11" s="5" customFormat="1" ht="25.9" customHeight="1" x14ac:dyDescent="0.25">
      <c r="A34" s="16">
        <v>10</v>
      </c>
      <c r="B34" s="26" t="s">
        <v>76</v>
      </c>
      <c r="C34" s="10" t="s">
        <v>26</v>
      </c>
      <c r="D34" s="6" t="s">
        <v>34</v>
      </c>
      <c r="E34" s="9" t="s">
        <v>65</v>
      </c>
      <c r="F34" s="8" t="s">
        <v>66</v>
      </c>
      <c r="G34" s="8">
        <v>3</v>
      </c>
      <c r="H34" s="7">
        <f>0.177+0.227+0.066+0.471</f>
        <v>0.94100000000000006</v>
      </c>
      <c r="I34" s="7">
        <f>0.177+0.227</f>
        <v>0.40400000000000003</v>
      </c>
      <c r="J34" s="7">
        <v>0</v>
      </c>
      <c r="K34" s="17">
        <f t="shared" si="0"/>
        <v>0.94100000000000006</v>
      </c>
    </row>
    <row r="35" spans="1:11" s="5" customFormat="1" ht="31.9" customHeight="1" x14ac:dyDescent="0.25">
      <c r="A35" s="16">
        <v>11</v>
      </c>
      <c r="B35" s="26" t="s">
        <v>77</v>
      </c>
      <c r="C35" s="10" t="s">
        <v>26</v>
      </c>
      <c r="D35" s="6" t="s">
        <v>35</v>
      </c>
      <c r="E35" s="9" t="s">
        <v>65</v>
      </c>
      <c r="F35" s="8" t="s">
        <v>66</v>
      </c>
      <c r="G35" s="8">
        <v>4</v>
      </c>
      <c r="H35" s="7">
        <f>0.303+0.178+0.552</f>
        <v>1.0329999999999999</v>
      </c>
      <c r="I35" s="7">
        <v>0.745</v>
      </c>
      <c r="J35" s="7">
        <v>0</v>
      </c>
      <c r="K35" s="17">
        <f t="shared" si="0"/>
        <v>1.0329999999999999</v>
      </c>
    </row>
    <row r="36" spans="1:11" s="5" customFormat="1" ht="23.25" customHeight="1" x14ac:dyDescent="0.25">
      <c r="A36" s="16">
        <v>12</v>
      </c>
      <c r="B36" s="26" t="s">
        <v>78</v>
      </c>
      <c r="C36" s="10" t="s">
        <v>26</v>
      </c>
      <c r="D36" s="6" t="s">
        <v>36</v>
      </c>
      <c r="E36" s="9" t="s">
        <v>65</v>
      </c>
      <c r="F36" s="8" t="s">
        <v>66</v>
      </c>
      <c r="G36" s="8">
        <v>3.5</v>
      </c>
      <c r="H36" s="7">
        <f>0.224+0.1+0.057+0.292+0.082</f>
        <v>0.755</v>
      </c>
      <c r="I36" s="7">
        <f>0.1+0.057+0.292+0.082</f>
        <v>0.53099999999999992</v>
      </c>
      <c r="J36" s="7">
        <v>0</v>
      </c>
      <c r="K36" s="17">
        <f t="shared" si="0"/>
        <v>0.755</v>
      </c>
    </row>
    <row r="37" spans="1:11" s="5" customFormat="1" ht="33" customHeight="1" x14ac:dyDescent="0.25">
      <c r="A37" s="16">
        <v>13</v>
      </c>
      <c r="B37" s="26" t="s">
        <v>79</v>
      </c>
      <c r="C37" s="10" t="s">
        <v>25</v>
      </c>
      <c r="D37" s="6" t="s">
        <v>37</v>
      </c>
      <c r="E37" s="9" t="s">
        <v>65</v>
      </c>
      <c r="F37" s="8" t="s">
        <v>66</v>
      </c>
      <c r="G37" s="8">
        <v>3</v>
      </c>
      <c r="H37" s="7">
        <v>8.1000000000000003E-2</v>
      </c>
      <c r="I37" s="7">
        <v>8.1000000000000003E-2</v>
      </c>
      <c r="J37" s="7">
        <v>0</v>
      </c>
      <c r="K37" s="17">
        <f t="shared" si="0"/>
        <v>8.1000000000000003E-2</v>
      </c>
    </row>
    <row r="38" spans="1:11" s="5" customFormat="1" ht="31.9" customHeight="1" x14ac:dyDescent="0.25">
      <c r="A38" s="16">
        <v>14</v>
      </c>
      <c r="B38" s="26" t="s">
        <v>80</v>
      </c>
      <c r="C38" s="10" t="s">
        <v>26</v>
      </c>
      <c r="D38" s="6" t="s">
        <v>38</v>
      </c>
      <c r="E38" s="9" t="s">
        <v>65</v>
      </c>
      <c r="F38" s="8" t="s">
        <v>66</v>
      </c>
      <c r="G38" s="8">
        <v>3.5</v>
      </c>
      <c r="H38" s="7">
        <v>0.81200000000000006</v>
      </c>
      <c r="I38" s="7">
        <v>0.81200000000000006</v>
      </c>
      <c r="J38" s="7">
        <v>0</v>
      </c>
      <c r="K38" s="17">
        <f t="shared" si="0"/>
        <v>0.81200000000000006</v>
      </c>
    </row>
    <row r="39" spans="1:11" s="5" customFormat="1" ht="33" customHeight="1" x14ac:dyDescent="0.25">
      <c r="A39" s="16">
        <v>15</v>
      </c>
      <c r="B39" s="26" t="s">
        <v>81</v>
      </c>
      <c r="C39" s="10" t="s">
        <v>26</v>
      </c>
      <c r="D39" s="6" t="s">
        <v>39</v>
      </c>
      <c r="E39" s="9" t="s">
        <v>65</v>
      </c>
      <c r="F39" s="8" t="s">
        <v>66</v>
      </c>
      <c r="G39" s="8">
        <v>3.5</v>
      </c>
      <c r="H39" s="7">
        <v>0.54</v>
      </c>
      <c r="I39" s="7">
        <v>0.54</v>
      </c>
      <c r="J39" s="7">
        <v>0</v>
      </c>
      <c r="K39" s="17">
        <f t="shared" si="0"/>
        <v>0.54</v>
      </c>
    </row>
    <row r="40" spans="1:11" s="5" customFormat="1" ht="34.15" customHeight="1" x14ac:dyDescent="0.25">
      <c r="A40" s="16">
        <v>16</v>
      </c>
      <c r="B40" s="26" t="s">
        <v>82</v>
      </c>
      <c r="C40" s="10" t="s">
        <v>25</v>
      </c>
      <c r="D40" s="6" t="s">
        <v>40</v>
      </c>
      <c r="E40" s="9" t="s">
        <v>65</v>
      </c>
      <c r="F40" s="8" t="s">
        <v>66</v>
      </c>
      <c r="G40" s="8">
        <v>3.5</v>
      </c>
      <c r="H40" s="7">
        <v>0</v>
      </c>
      <c r="I40" s="7">
        <v>0</v>
      </c>
      <c r="J40" s="7">
        <v>0.30299999999999999</v>
      </c>
      <c r="K40" s="17">
        <f t="shared" si="0"/>
        <v>0.30299999999999999</v>
      </c>
    </row>
    <row r="41" spans="1:11" s="5" customFormat="1" ht="27.6" customHeight="1" x14ac:dyDescent="0.25">
      <c r="A41" s="16">
        <v>17</v>
      </c>
      <c r="B41" s="26" t="s">
        <v>83</v>
      </c>
      <c r="C41" s="10" t="s">
        <v>26</v>
      </c>
      <c r="D41" s="6" t="s">
        <v>41</v>
      </c>
      <c r="E41" s="9" t="s">
        <v>65</v>
      </c>
      <c r="F41" s="8" t="s">
        <v>66</v>
      </c>
      <c r="G41" s="8">
        <v>3.5</v>
      </c>
      <c r="H41" s="7">
        <f>0.204+0.462</f>
        <v>0.66600000000000004</v>
      </c>
      <c r="I41" s="7">
        <v>0</v>
      </c>
      <c r="J41" s="7">
        <v>0</v>
      </c>
      <c r="K41" s="17">
        <f t="shared" si="0"/>
        <v>0.66600000000000004</v>
      </c>
    </row>
    <row r="42" spans="1:11" s="5" customFormat="1" ht="26.45" customHeight="1" x14ac:dyDescent="0.25">
      <c r="A42" s="16">
        <v>18</v>
      </c>
      <c r="B42" s="26" t="s">
        <v>84</v>
      </c>
      <c r="C42" s="10" t="s">
        <v>26</v>
      </c>
      <c r="D42" s="6" t="s">
        <v>42</v>
      </c>
      <c r="E42" s="9" t="s">
        <v>65</v>
      </c>
      <c r="F42" s="8" t="s">
        <v>66</v>
      </c>
      <c r="G42" s="8">
        <v>3.5</v>
      </c>
      <c r="H42" s="7">
        <f>0.212+0.385</f>
        <v>0.59699999999999998</v>
      </c>
      <c r="I42" s="7">
        <v>0.41399999999999998</v>
      </c>
      <c r="J42" s="7">
        <v>0</v>
      </c>
      <c r="K42" s="17">
        <f t="shared" si="0"/>
        <v>0.59699999999999998</v>
      </c>
    </row>
    <row r="43" spans="1:11" s="5" customFormat="1" ht="30.6" customHeight="1" x14ac:dyDescent="0.25">
      <c r="A43" s="16">
        <v>19</v>
      </c>
      <c r="B43" s="26" t="s">
        <v>85</v>
      </c>
      <c r="C43" s="10" t="s">
        <v>26</v>
      </c>
      <c r="D43" s="6" t="s">
        <v>43</v>
      </c>
      <c r="E43" s="9" t="s">
        <v>65</v>
      </c>
      <c r="F43" s="8" t="s">
        <v>66</v>
      </c>
      <c r="G43" s="8">
        <v>4</v>
      </c>
      <c r="H43" s="7">
        <v>1.383</v>
      </c>
      <c r="I43" s="7">
        <v>1.383</v>
      </c>
      <c r="J43" s="7">
        <v>0.23599999999999999</v>
      </c>
      <c r="K43" s="17">
        <f t="shared" si="0"/>
        <v>1.619</v>
      </c>
    </row>
    <row r="44" spans="1:11" s="5" customFormat="1" ht="30" customHeight="1" x14ac:dyDescent="0.25">
      <c r="A44" s="16">
        <v>20</v>
      </c>
      <c r="B44" s="26" t="s">
        <v>86</v>
      </c>
      <c r="C44" s="10" t="s">
        <v>26</v>
      </c>
      <c r="D44" s="6" t="s">
        <v>44</v>
      </c>
      <c r="E44" s="9" t="s">
        <v>65</v>
      </c>
      <c r="F44" s="8" t="s">
        <v>66</v>
      </c>
      <c r="G44" s="8">
        <v>3.5</v>
      </c>
      <c r="H44" s="7">
        <v>0.505</v>
      </c>
      <c r="I44" s="7">
        <v>0.505</v>
      </c>
      <c r="J44" s="7">
        <f>0.766+0.462+0.15</f>
        <v>1.3779999999999999</v>
      </c>
      <c r="K44" s="17">
        <f t="shared" si="0"/>
        <v>1.883</v>
      </c>
    </row>
    <row r="45" spans="1:11" s="5" customFormat="1" ht="29.45" customHeight="1" x14ac:dyDescent="0.25">
      <c r="A45" s="16">
        <v>21</v>
      </c>
      <c r="B45" s="26" t="s">
        <v>87</v>
      </c>
      <c r="C45" s="10" t="s">
        <v>64</v>
      </c>
      <c r="D45" s="6" t="s">
        <v>45</v>
      </c>
      <c r="E45" s="9" t="s">
        <v>65</v>
      </c>
      <c r="F45" s="8" t="s">
        <v>66</v>
      </c>
      <c r="G45" s="8">
        <v>3.5</v>
      </c>
      <c r="H45" s="7">
        <v>0.2</v>
      </c>
      <c r="I45" s="7">
        <v>0</v>
      </c>
      <c r="J45" s="7">
        <v>0.57999999999999996</v>
      </c>
      <c r="K45" s="17">
        <f t="shared" si="0"/>
        <v>0.78</v>
      </c>
    </row>
    <row r="46" spans="1:11" s="5" customFormat="1" ht="26.45" customHeight="1" x14ac:dyDescent="0.25">
      <c r="A46" s="16">
        <v>22</v>
      </c>
      <c r="B46" s="26" t="s">
        <v>88</v>
      </c>
      <c r="C46" s="10" t="s">
        <v>26</v>
      </c>
      <c r="D46" s="6" t="s">
        <v>46</v>
      </c>
      <c r="E46" s="9" t="s">
        <v>65</v>
      </c>
      <c r="F46" s="8" t="s">
        <v>66</v>
      </c>
      <c r="G46" s="8">
        <v>3.5</v>
      </c>
      <c r="H46" s="7">
        <f>0.356+0.45</f>
        <v>0.80600000000000005</v>
      </c>
      <c r="I46" s="7">
        <v>0.35599999999999998</v>
      </c>
      <c r="J46" s="7">
        <f>0.716</f>
        <v>0.71599999999999997</v>
      </c>
      <c r="K46" s="17">
        <f t="shared" si="0"/>
        <v>1.522</v>
      </c>
    </row>
    <row r="47" spans="1:11" s="5" customFormat="1" ht="30.6" customHeight="1" x14ac:dyDescent="0.25">
      <c r="A47" s="16">
        <v>23</v>
      </c>
      <c r="B47" s="26" t="s">
        <v>89</v>
      </c>
      <c r="C47" s="10" t="s">
        <v>26</v>
      </c>
      <c r="D47" s="6" t="s">
        <v>47</v>
      </c>
      <c r="E47" s="9" t="s">
        <v>65</v>
      </c>
      <c r="F47" s="8" t="s">
        <v>66</v>
      </c>
      <c r="G47" s="8">
        <v>3.5</v>
      </c>
      <c r="H47" s="7">
        <f>0.173+0.194</f>
        <v>0.36699999999999999</v>
      </c>
      <c r="I47" s="7">
        <v>0.36699999999999999</v>
      </c>
      <c r="J47" s="7">
        <v>0.76100000000000001</v>
      </c>
      <c r="K47" s="17">
        <f t="shared" si="0"/>
        <v>1.1280000000000001</v>
      </c>
    </row>
    <row r="48" spans="1:11" s="5" customFormat="1" ht="31.9" customHeight="1" x14ac:dyDescent="0.25">
      <c r="A48" s="16">
        <v>24</v>
      </c>
      <c r="B48" s="26" t="s">
        <v>90</v>
      </c>
      <c r="C48" s="10" t="s">
        <v>25</v>
      </c>
      <c r="D48" s="6" t="s">
        <v>48</v>
      </c>
      <c r="E48" s="9" t="s">
        <v>65</v>
      </c>
      <c r="F48" s="8" t="s">
        <v>66</v>
      </c>
      <c r="G48" s="8">
        <v>4</v>
      </c>
      <c r="H48" s="7">
        <v>0.71499999999999997</v>
      </c>
      <c r="I48" s="7">
        <v>0.71499999999999997</v>
      </c>
      <c r="J48" s="7">
        <v>0.42</v>
      </c>
      <c r="K48" s="17">
        <f t="shared" si="0"/>
        <v>1.135</v>
      </c>
    </row>
    <row r="49" spans="1:11" s="5" customFormat="1" ht="32.450000000000003" customHeight="1" x14ac:dyDescent="0.25">
      <c r="A49" s="16">
        <v>25</v>
      </c>
      <c r="B49" s="26" t="s">
        <v>91</v>
      </c>
      <c r="C49" s="10" t="s">
        <v>25</v>
      </c>
      <c r="D49" s="6" t="s">
        <v>49</v>
      </c>
      <c r="E49" s="9" t="s">
        <v>65</v>
      </c>
      <c r="F49" s="8" t="s">
        <v>66</v>
      </c>
      <c r="G49" s="8">
        <v>4</v>
      </c>
      <c r="H49" s="7">
        <v>1.083</v>
      </c>
      <c r="I49" s="7">
        <v>1.083</v>
      </c>
      <c r="J49" s="7">
        <v>0</v>
      </c>
      <c r="K49" s="17">
        <f t="shared" si="0"/>
        <v>1.083</v>
      </c>
    </row>
    <row r="50" spans="1:11" s="5" customFormat="1" ht="32.450000000000003" customHeight="1" x14ac:dyDescent="0.25">
      <c r="A50" s="16">
        <v>26</v>
      </c>
      <c r="B50" s="26" t="s">
        <v>92</v>
      </c>
      <c r="C50" s="10" t="s">
        <v>25</v>
      </c>
      <c r="D50" s="6" t="s">
        <v>50</v>
      </c>
      <c r="E50" s="9" t="s">
        <v>65</v>
      </c>
      <c r="F50" s="8" t="s">
        <v>66</v>
      </c>
      <c r="G50" s="8">
        <v>3.5</v>
      </c>
      <c r="H50" s="7">
        <v>2.2679999999999998</v>
      </c>
      <c r="I50" s="7">
        <v>0</v>
      </c>
      <c r="J50" s="7">
        <v>0</v>
      </c>
      <c r="K50" s="17">
        <f t="shared" si="0"/>
        <v>2.2679999999999998</v>
      </c>
    </row>
    <row r="51" spans="1:11" s="5" customFormat="1" ht="28.15" customHeight="1" x14ac:dyDescent="0.25">
      <c r="A51" s="16">
        <v>27</v>
      </c>
      <c r="B51" s="26" t="s">
        <v>93</v>
      </c>
      <c r="C51" s="10" t="s">
        <v>25</v>
      </c>
      <c r="D51" s="6" t="s">
        <v>51</v>
      </c>
      <c r="E51" s="9" t="s">
        <v>65</v>
      </c>
      <c r="F51" s="8" t="s">
        <v>66</v>
      </c>
      <c r="G51" s="8">
        <v>3.5</v>
      </c>
      <c r="H51" s="7">
        <v>0.79200000000000004</v>
      </c>
      <c r="I51" s="7">
        <v>0</v>
      </c>
      <c r="J51" s="7">
        <v>0</v>
      </c>
      <c r="K51" s="17">
        <f t="shared" si="0"/>
        <v>0.79200000000000004</v>
      </c>
    </row>
    <row r="52" spans="1:11" s="5" customFormat="1" ht="31.9" customHeight="1" x14ac:dyDescent="0.25">
      <c r="A52" s="16">
        <v>28</v>
      </c>
      <c r="B52" s="26" t="s">
        <v>94</v>
      </c>
      <c r="C52" s="10" t="s">
        <v>25</v>
      </c>
      <c r="D52" s="6" t="s">
        <v>52</v>
      </c>
      <c r="E52" s="9" t="s">
        <v>65</v>
      </c>
      <c r="F52" s="8" t="s">
        <v>66</v>
      </c>
      <c r="G52" s="8">
        <v>3.5</v>
      </c>
      <c r="H52" s="7">
        <v>0</v>
      </c>
      <c r="I52" s="7">
        <v>0</v>
      </c>
      <c r="J52" s="7">
        <v>0.71499999999999997</v>
      </c>
      <c r="K52" s="17">
        <f t="shared" si="0"/>
        <v>0.71499999999999997</v>
      </c>
    </row>
    <row r="53" spans="1:11" s="5" customFormat="1" ht="40.15" customHeight="1" x14ac:dyDescent="0.25">
      <c r="A53" s="16">
        <v>29</v>
      </c>
      <c r="B53" s="26" t="s">
        <v>95</v>
      </c>
      <c r="C53" s="10" t="s">
        <v>25</v>
      </c>
      <c r="D53" s="6" t="s">
        <v>53</v>
      </c>
      <c r="E53" s="9" t="s">
        <v>65</v>
      </c>
      <c r="F53" s="8" t="s">
        <v>66</v>
      </c>
      <c r="G53" s="8">
        <v>3.5</v>
      </c>
      <c r="H53" s="7">
        <v>4.7329999999999997</v>
      </c>
      <c r="I53" s="7">
        <v>0</v>
      </c>
      <c r="J53" s="7">
        <v>0</v>
      </c>
      <c r="K53" s="17">
        <f t="shared" si="0"/>
        <v>4.7329999999999997</v>
      </c>
    </row>
    <row r="54" spans="1:11" s="5" customFormat="1" ht="26.45" customHeight="1" x14ac:dyDescent="0.25">
      <c r="A54" s="16">
        <v>30</v>
      </c>
      <c r="B54" s="26" t="s">
        <v>96</v>
      </c>
      <c r="C54" s="10" t="s">
        <v>25</v>
      </c>
      <c r="D54" s="6" t="s">
        <v>54</v>
      </c>
      <c r="E54" s="9" t="s">
        <v>65</v>
      </c>
      <c r="F54" s="8" t="s">
        <v>66</v>
      </c>
      <c r="G54" s="8">
        <v>3.5</v>
      </c>
      <c r="H54" s="7">
        <v>0</v>
      </c>
      <c r="I54" s="7">
        <v>0</v>
      </c>
      <c r="J54" s="7">
        <v>0.98399999999999999</v>
      </c>
      <c r="K54" s="17">
        <f t="shared" si="0"/>
        <v>0.98399999999999999</v>
      </c>
    </row>
    <row r="55" spans="1:11" s="5" customFormat="1" ht="30.6" customHeight="1" x14ac:dyDescent="0.25">
      <c r="A55" s="16">
        <v>31</v>
      </c>
      <c r="B55" s="26" t="s">
        <v>97</v>
      </c>
      <c r="C55" s="10" t="s">
        <v>25</v>
      </c>
      <c r="D55" s="6" t="s">
        <v>55</v>
      </c>
      <c r="E55" s="9" t="s">
        <v>65</v>
      </c>
      <c r="F55" s="8" t="s">
        <v>66</v>
      </c>
      <c r="G55" s="8">
        <v>3.5</v>
      </c>
      <c r="H55" s="7">
        <v>3.6389999999999998</v>
      </c>
      <c r="I55" s="7">
        <v>0</v>
      </c>
      <c r="J55" s="7">
        <v>0</v>
      </c>
      <c r="K55" s="17">
        <f t="shared" si="0"/>
        <v>3.6389999999999998</v>
      </c>
    </row>
    <row r="56" spans="1:11" s="5" customFormat="1" ht="28.9" customHeight="1" x14ac:dyDescent="0.25">
      <c r="A56" s="16">
        <v>32</v>
      </c>
      <c r="B56" s="26" t="s">
        <v>98</v>
      </c>
      <c r="C56" s="10" t="s">
        <v>25</v>
      </c>
      <c r="D56" s="6" t="s">
        <v>56</v>
      </c>
      <c r="E56" s="9" t="s">
        <v>65</v>
      </c>
      <c r="F56" s="8" t="s">
        <v>66</v>
      </c>
      <c r="G56" s="8">
        <v>3.5</v>
      </c>
      <c r="H56" s="7">
        <v>0</v>
      </c>
      <c r="I56" s="7">
        <v>0</v>
      </c>
      <c r="J56" s="7">
        <v>2.4660000000000002</v>
      </c>
      <c r="K56" s="17">
        <f t="shared" si="0"/>
        <v>2.4660000000000002</v>
      </c>
    </row>
    <row r="57" spans="1:11" s="5" customFormat="1" ht="28.15" customHeight="1" x14ac:dyDescent="0.25">
      <c r="A57" s="16">
        <v>33</v>
      </c>
      <c r="B57" s="26" t="s">
        <v>99</v>
      </c>
      <c r="C57" s="10" t="s">
        <v>25</v>
      </c>
      <c r="D57" s="6" t="s">
        <v>57</v>
      </c>
      <c r="E57" s="9" t="s">
        <v>65</v>
      </c>
      <c r="F57" s="8" t="s">
        <v>66</v>
      </c>
      <c r="G57" s="8">
        <v>3.5</v>
      </c>
      <c r="H57" s="7">
        <v>0</v>
      </c>
      <c r="I57" s="7">
        <v>0</v>
      </c>
      <c r="J57" s="7">
        <v>4.8579999999999997</v>
      </c>
      <c r="K57" s="17">
        <f t="shared" si="0"/>
        <v>4.8579999999999997</v>
      </c>
    </row>
    <row r="58" spans="1:11" s="5" customFormat="1" ht="33" customHeight="1" x14ac:dyDescent="0.25">
      <c r="A58" s="16">
        <v>34</v>
      </c>
      <c r="B58" s="26" t="s">
        <v>100</v>
      </c>
      <c r="C58" s="10" t="s">
        <v>25</v>
      </c>
      <c r="D58" s="6" t="s">
        <v>58</v>
      </c>
      <c r="E58" s="9" t="s">
        <v>65</v>
      </c>
      <c r="F58" s="8" t="s">
        <v>66</v>
      </c>
      <c r="G58" s="8">
        <v>3.5</v>
      </c>
      <c r="H58" s="7">
        <v>0</v>
      </c>
      <c r="I58" s="7">
        <v>0</v>
      </c>
      <c r="J58" s="7">
        <v>3.8340000000000001</v>
      </c>
      <c r="K58" s="17">
        <f t="shared" si="0"/>
        <v>3.8340000000000001</v>
      </c>
    </row>
    <row r="59" spans="1:11" s="5" customFormat="1" ht="31.15" customHeight="1" x14ac:dyDescent="0.25">
      <c r="A59" s="16">
        <v>35</v>
      </c>
      <c r="B59" s="26" t="s">
        <v>101</v>
      </c>
      <c r="C59" s="10" t="s">
        <v>25</v>
      </c>
      <c r="D59" s="6" t="s">
        <v>59</v>
      </c>
      <c r="E59" s="9" t="s">
        <v>65</v>
      </c>
      <c r="F59" s="8" t="s">
        <v>66</v>
      </c>
      <c r="G59" s="8">
        <v>3.5</v>
      </c>
      <c r="H59" s="7">
        <v>0</v>
      </c>
      <c r="I59" s="7">
        <v>0</v>
      </c>
      <c r="J59" s="7">
        <v>2.4790000000000001</v>
      </c>
      <c r="K59" s="17">
        <f t="shared" si="0"/>
        <v>2.4790000000000001</v>
      </c>
    </row>
    <row r="60" spans="1:11" s="5" customFormat="1" ht="52.5" customHeight="1" x14ac:dyDescent="0.25">
      <c r="A60" s="16">
        <v>36</v>
      </c>
      <c r="B60" s="26" t="s">
        <v>102</v>
      </c>
      <c r="C60" s="10" t="s">
        <v>25</v>
      </c>
      <c r="D60" s="6" t="s">
        <v>60</v>
      </c>
      <c r="E60" s="9" t="s">
        <v>65</v>
      </c>
      <c r="F60" s="8" t="s">
        <v>66</v>
      </c>
      <c r="G60" s="8">
        <v>3.5</v>
      </c>
      <c r="H60" s="7">
        <v>0</v>
      </c>
      <c r="I60" s="7">
        <v>0</v>
      </c>
      <c r="J60" s="7">
        <v>0.54</v>
      </c>
      <c r="K60" s="17">
        <f t="shared" si="0"/>
        <v>0.54</v>
      </c>
    </row>
    <row r="61" spans="1:11" s="5" customFormat="1" ht="36.6" customHeight="1" x14ac:dyDescent="0.25">
      <c r="A61" s="16">
        <v>37</v>
      </c>
      <c r="B61" s="26" t="s">
        <v>103</v>
      </c>
      <c r="C61" s="10" t="s">
        <v>25</v>
      </c>
      <c r="D61" s="6" t="s">
        <v>61</v>
      </c>
      <c r="E61" s="9" t="s">
        <v>65</v>
      </c>
      <c r="F61" s="8" t="s">
        <v>66</v>
      </c>
      <c r="G61" s="8">
        <v>3.5</v>
      </c>
      <c r="H61" s="7">
        <v>0</v>
      </c>
      <c r="I61" s="7">
        <v>0</v>
      </c>
      <c r="J61" s="7">
        <v>8.25</v>
      </c>
      <c r="K61" s="17">
        <f t="shared" si="0"/>
        <v>8.25</v>
      </c>
    </row>
    <row r="62" spans="1:11" s="5" customFormat="1" ht="54.75" customHeight="1" x14ac:dyDescent="0.25">
      <c r="A62" s="16">
        <v>38</v>
      </c>
      <c r="B62" s="26" t="s">
        <v>104</v>
      </c>
      <c r="C62" s="10" t="s">
        <v>25</v>
      </c>
      <c r="D62" s="6" t="s">
        <v>62</v>
      </c>
      <c r="E62" s="9" t="s">
        <v>65</v>
      </c>
      <c r="F62" s="8" t="s">
        <v>66</v>
      </c>
      <c r="G62" s="8">
        <v>4</v>
      </c>
      <c r="H62" s="7">
        <v>0</v>
      </c>
      <c r="I62" s="7">
        <v>0</v>
      </c>
      <c r="J62" s="7">
        <v>1.085</v>
      </c>
      <c r="K62" s="17">
        <f t="shared" si="0"/>
        <v>1.085</v>
      </c>
    </row>
  </sheetData>
  <sheetProtection insertRows="0" deleteRows="0" sort="0"/>
  <mergeCells count="23">
    <mergeCell ref="G21:G22"/>
    <mergeCell ref="K21:K22"/>
    <mergeCell ref="F21:F22"/>
    <mergeCell ref="A21:A22"/>
    <mergeCell ref="B21:B22"/>
    <mergeCell ref="C21:C22"/>
    <mergeCell ref="D21:D22"/>
    <mergeCell ref="E21:E22"/>
    <mergeCell ref="C19:I19"/>
    <mergeCell ref="H1:Q1"/>
    <mergeCell ref="H2:Q2"/>
    <mergeCell ref="H3:Q3"/>
    <mergeCell ref="H4:Q4"/>
    <mergeCell ref="H5:Q5"/>
    <mergeCell ref="H6:Q6"/>
    <mergeCell ref="H7:Q7"/>
    <mergeCell ref="H15:Q15"/>
    <mergeCell ref="H16:Q16"/>
    <mergeCell ref="H13:Q13"/>
    <mergeCell ref="H14:Q14"/>
    <mergeCell ref="H10:Q10"/>
    <mergeCell ref="H11:Q11"/>
    <mergeCell ref="H12:Q12"/>
  </mergeCells>
  <conditionalFormatting sqref="K25:K62">
    <cfRule type="expression" dxfId="1" priority="2">
      <formula>$H25+$J25&lt;&gt;$K25</formula>
    </cfRule>
  </conditionalFormatting>
  <conditionalFormatting sqref="H24:K24">
    <cfRule type="expression" dxfId="0" priority="232">
      <formula>H$24&lt;&gt;SUM(H$25:H$233)</formula>
    </cfRule>
  </conditionalFormatting>
  <pageMargins left="0.23622047244094491" right="0.23622047244094491" top="0.55118110236220474" bottom="0.55118110236220474" header="0.11811023622047245" footer="0.11811023622047245"/>
  <pageSetup paperSize="9" scale="7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"/>
  <sheetViews>
    <sheetView zoomScale="110" zoomScaleNormal="110" workbookViewId="0">
      <selection activeCell="A6" sqref="A6:R6"/>
    </sheetView>
  </sheetViews>
  <sheetFormatPr defaultRowHeight="15" x14ac:dyDescent="0.25"/>
  <sheetData>
    <row r="1" spans="1:18" ht="30.75" customHeight="1" thickBot="1" x14ac:dyDescent="0.3">
      <c r="A1" s="36" t="s">
        <v>7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8"/>
    </row>
    <row r="2" spans="1:18" ht="115.5" customHeight="1" thickBot="1" x14ac:dyDescent="0.3">
      <c r="A2" s="45" t="s">
        <v>22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8"/>
    </row>
    <row r="3" spans="1:18" ht="60.75" customHeight="1" thickBot="1" x14ac:dyDescent="0.3">
      <c r="A3" s="45" t="s">
        <v>23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8"/>
    </row>
    <row r="4" spans="1:18" ht="64.5" customHeight="1" thickBot="1" x14ac:dyDescent="0.3">
      <c r="A4" s="45" t="s">
        <v>8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8"/>
    </row>
    <row r="5" spans="1:18" ht="60" customHeight="1" thickBot="1" x14ac:dyDescent="0.3">
      <c r="A5" s="45" t="s">
        <v>9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8"/>
    </row>
    <row r="6" spans="1:18" ht="57.75" customHeight="1" thickBot="1" x14ac:dyDescent="0.3">
      <c r="A6" s="39" t="s">
        <v>18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8"/>
    </row>
    <row r="7" spans="1:18" ht="39.75" customHeight="1" thickBot="1" x14ac:dyDescent="0.3">
      <c r="A7" s="45" t="s">
        <v>17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8"/>
    </row>
    <row r="8" spans="1:18" ht="30.75" customHeight="1" thickBot="1" x14ac:dyDescent="0.3">
      <c r="A8" s="45" t="s">
        <v>10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8"/>
    </row>
    <row r="9" spans="1:18" ht="13.5" customHeight="1" thickBo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</row>
    <row r="10" spans="1:18" ht="29.25" customHeight="1" thickBot="1" x14ac:dyDescent="0.3">
      <c r="A10" s="36" t="s">
        <v>11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8"/>
    </row>
    <row r="11" spans="1:18" ht="24" customHeight="1" thickBot="1" x14ac:dyDescent="0.3">
      <c r="A11" s="48" t="s">
        <v>12</v>
      </c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50"/>
    </row>
    <row r="12" spans="1:18" ht="26.25" customHeight="1" x14ac:dyDescent="0.25">
      <c r="A12" s="40" t="s">
        <v>19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2"/>
    </row>
    <row r="13" spans="1:18" ht="22.5" customHeight="1" x14ac:dyDescent="0.25">
      <c r="A13" s="1"/>
      <c r="B13" s="43" t="s">
        <v>20</v>
      </c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4"/>
    </row>
    <row r="14" spans="1:18" ht="30.75" customHeight="1" thickBot="1" x14ac:dyDescent="0.3">
      <c r="A14" s="2"/>
      <c r="B14" s="46" t="s">
        <v>21</v>
      </c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7"/>
    </row>
  </sheetData>
  <mergeCells count="13">
    <mergeCell ref="B14:R14"/>
    <mergeCell ref="A4:R4"/>
    <mergeCell ref="A5:R5"/>
    <mergeCell ref="A7:R7"/>
    <mergeCell ref="A8:R8"/>
    <mergeCell ref="A10:R10"/>
    <mergeCell ref="A11:R11"/>
    <mergeCell ref="A1:R1"/>
    <mergeCell ref="A6:R6"/>
    <mergeCell ref="A12:R12"/>
    <mergeCell ref="B13:R13"/>
    <mergeCell ref="A2:R2"/>
    <mergeCell ref="A3:R3"/>
  </mergeCells>
  <phoneticPr fontId="0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9" sqref="D8:D9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Селявинское с.п.</vt:lpstr>
      <vt:lpstr>Пояснения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2024-01-26T08:59:25Z</dcterms:modified>
</cp:coreProperties>
</file>