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/>
  </bookViews>
  <sheets>
    <sheet name="программы" sheetId="1" r:id="rId1"/>
    <sheet name="Лист3" sheetId="3" r:id="rId2"/>
  </sheets>
  <definedNames>
    <definedName name="_xlnm._FilterDatabase" localSheetId="0" hidden="1">программы!$I$2:$I$106</definedName>
    <definedName name="_xlnm.Print_Titles" localSheetId="0">программы!$6:$6</definedName>
    <definedName name="_xlnm.Print_Area" localSheetId="0">программы!$B$1:$R$112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4" i="1"/>
  <c r="J68"/>
  <c r="K68"/>
  <c r="L68"/>
  <c r="R119"/>
  <c r="R118" s="1"/>
  <c r="R117" s="1"/>
  <c r="R116" s="1"/>
  <c r="R115" s="1"/>
  <c r="R113"/>
  <c r="R112" s="1"/>
  <c r="R111" s="1"/>
  <c r="R110" s="1"/>
  <c r="R109" s="1"/>
  <c r="R106"/>
  <c r="R105" s="1"/>
  <c r="R101"/>
  <c r="R100"/>
  <c r="R99" s="1"/>
  <c r="R98" s="1"/>
  <c r="R97" s="1"/>
  <c r="R92"/>
  <c r="R91" s="1"/>
  <c r="R89"/>
  <c r="R88"/>
  <c r="R85"/>
  <c r="R84" s="1"/>
  <c r="R83" s="1"/>
  <c r="R82" s="1"/>
  <c r="R81" s="1"/>
  <c r="R79"/>
  <c r="R78" s="1"/>
  <c r="R72"/>
  <c r="R71"/>
  <c r="R70" s="1"/>
  <c r="R65"/>
  <c r="R64" s="1"/>
  <c r="R63" s="1"/>
  <c r="R62" s="1"/>
  <c r="R59"/>
  <c r="R58" s="1"/>
  <c r="R57" s="1"/>
  <c r="R56" s="1"/>
  <c r="R54"/>
  <c r="R53" s="1"/>
  <c r="R52" s="1"/>
  <c r="R51" s="1"/>
  <c r="R47"/>
  <c r="R46" s="1"/>
  <c r="R45" s="1"/>
  <c r="R44" s="1"/>
  <c r="R43" s="1"/>
  <c r="R41"/>
  <c r="R37" s="1"/>
  <c r="R36" s="1"/>
  <c r="R35" s="1"/>
  <c r="R38"/>
  <c r="R33"/>
  <c r="R32"/>
  <c r="R31" s="1"/>
  <c r="R30" s="1"/>
  <c r="R28"/>
  <c r="R27"/>
  <c r="R26" s="1"/>
  <c r="R24"/>
  <c r="R23" s="1"/>
  <c r="R19"/>
  <c r="R18" s="1"/>
  <c r="R17" s="1"/>
  <c r="R16" s="1"/>
  <c r="R14"/>
  <c r="R13" s="1"/>
  <c r="R12" s="1"/>
  <c r="R11" s="1"/>
  <c r="K13"/>
  <c r="K12" s="1"/>
  <c r="K11" s="1"/>
  <c r="K10" s="1"/>
  <c r="K18"/>
  <c r="K17" s="1"/>
  <c r="K16" s="1"/>
  <c r="K15" s="1"/>
  <c r="K23"/>
  <c r="K22" s="1"/>
  <c r="K26"/>
  <c r="K25" s="1"/>
  <c r="K27"/>
  <c r="K30"/>
  <c r="K29" s="1"/>
  <c r="K31"/>
  <c r="K32"/>
  <c r="K36"/>
  <c r="K35" s="1"/>
  <c r="K34" s="1"/>
  <c r="K37"/>
  <c r="K40"/>
  <c r="K46"/>
  <c r="K45" s="1"/>
  <c r="K44" s="1"/>
  <c r="K43" s="1"/>
  <c r="K42" s="1"/>
  <c r="K53"/>
  <c r="K52" s="1"/>
  <c r="K51" s="1"/>
  <c r="K50" s="1"/>
  <c r="K49" s="1"/>
  <c r="K58"/>
  <c r="K57" s="1"/>
  <c r="K56" s="1"/>
  <c r="K55" s="1"/>
  <c r="K63"/>
  <c r="K62" s="1"/>
  <c r="K61" s="1"/>
  <c r="K64"/>
  <c r="K71"/>
  <c r="K70" s="1"/>
  <c r="K69" s="1"/>
  <c r="K77"/>
  <c r="K78"/>
  <c r="K84"/>
  <c r="K83" s="1"/>
  <c r="K88"/>
  <c r="K87" s="1"/>
  <c r="K91"/>
  <c r="K90" s="1"/>
  <c r="K100"/>
  <c r="K99" s="1"/>
  <c r="K98" s="1"/>
  <c r="K97" s="1"/>
  <c r="K96" s="1"/>
  <c r="K105"/>
  <c r="K104" s="1"/>
  <c r="K112"/>
  <c r="K111" s="1"/>
  <c r="K110" s="1"/>
  <c r="K109" s="1"/>
  <c r="K108" s="1"/>
  <c r="K118"/>
  <c r="K117" s="1"/>
  <c r="K116" s="1"/>
  <c r="K115" s="1"/>
  <c r="K114" s="1"/>
  <c r="L118"/>
  <c r="L117" s="1"/>
  <c r="L116" s="1"/>
  <c r="L115" s="1"/>
  <c r="L114" s="1"/>
  <c r="J118"/>
  <c r="J117" s="1"/>
  <c r="J116" s="1"/>
  <c r="J115" s="1"/>
  <c r="J114" s="1"/>
  <c r="L112"/>
  <c r="L111" s="1"/>
  <c r="L110" s="1"/>
  <c r="L109" s="1"/>
  <c r="L108" s="1"/>
  <c r="J112"/>
  <c r="J111" s="1"/>
  <c r="J110" s="1"/>
  <c r="J109" s="1"/>
  <c r="J108" s="1"/>
  <c r="L105"/>
  <c r="L104" s="1"/>
  <c r="J105"/>
  <c r="J104" s="1"/>
  <c r="L100"/>
  <c r="J100"/>
  <c r="J99" s="1"/>
  <c r="J98" s="1"/>
  <c r="J97" s="1"/>
  <c r="J96" s="1"/>
  <c r="L99"/>
  <c r="J94"/>
  <c r="J93" s="1"/>
  <c r="L91"/>
  <c r="L90" s="1"/>
  <c r="J91"/>
  <c r="J90" s="1"/>
  <c r="L88"/>
  <c r="J88"/>
  <c r="J87" s="1"/>
  <c r="L87"/>
  <c r="L84"/>
  <c r="L83" s="1"/>
  <c r="J84"/>
  <c r="J83" s="1"/>
  <c r="L78"/>
  <c r="L77" s="1"/>
  <c r="J78"/>
  <c r="J77"/>
  <c r="J75"/>
  <c r="J74" s="1"/>
  <c r="J73" s="1"/>
  <c r="L71"/>
  <c r="L70" s="1"/>
  <c r="L69" s="1"/>
  <c r="J71"/>
  <c r="J70" s="1"/>
  <c r="J69" s="1"/>
  <c r="L64"/>
  <c r="L63" s="1"/>
  <c r="L62" s="1"/>
  <c r="L61" s="1"/>
  <c r="J63"/>
  <c r="J62" s="1"/>
  <c r="J61" s="1"/>
  <c r="L58"/>
  <c r="J58"/>
  <c r="J57" s="1"/>
  <c r="J56" s="1"/>
  <c r="J55" s="1"/>
  <c r="L57"/>
  <c r="L56"/>
  <c r="L55"/>
  <c r="L53"/>
  <c r="J53"/>
  <c r="L52"/>
  <c r="L51" s="1"/>
  <c r="L50" s="1"/>
  <c r="L49" s="1"/>
  <c r="J52"/>
  <c r="J51" s="1"/>
  <c r="J50" s="1"/>
  <c r="L46"/>
  <c r="L45" s="1"/>
  <c r="L44" s="1"/>
  <c r="L43" s="1"/>
  <c r="L42" s="1"/>
  <c r="J46"/>
  <c r="J45" s="1"/>
  <c r="J44" s="1"/>
  <c r="J43" s="1"/>
  <c r="J42" s="1"/>
  <c r="L40"/>
  <c r="J40"/>
  <c r="L37"/>
  <c r="J37"/>
  <c r="L32"/>
  <c r="L31" s="1"/>
  <c r="L30" s="1"/>
  <c r="L29" s="1"/>
  <c r="J32"/>
  <c r="J31"/>
  <c r="J30" s="1"/>
  <c r="J29" s="1"/>
  <c r="L27"/>
  <c r="L26" s="1"/>
  <c r="L25" s="1"/>
  <c r="J27"/>
  <c r="J26" s="1"/>
  <c r="J25" s="1"/>
  <c r="L23"/>
  <c r="L22" s="1"/>
  <c r="J23"/>
  <c r="J22"/>
  <c r="L18"/>
  <c r="L17" s="1"/>
  <c r="J18"/>
  <c r="J17" s="1"/>
  <c r="L13"/>
  <c r="L12" s="1"/>
  <c r="L11" s="1"/>
  <c r="L10" s="1"/>
  <c r="J13"/>
  <c r="J12" s="1"/>
  <c r="J11" s="1"/>
  <c r="J10" s="1"/>
  <c r="R61" l="1"/>
  <c r="R10"/>
  <c r="R50"/>
  <c r="R69"/>
  <c r="K9"/>
  <c r="K60"/>
  <c r="K82"/>
  <c r="K81" s="1"/>
  <c r="K80" s="1"/>
  <c r="J16"/>
  <c r="J15" s="1"/>
  <c r="J9" s="1"/>
  <c r="J36"/>
  <c r="J35" s="1"/>
  <c r="J34" s="1"/>
  <c r="L98"/>
  <c r="L97" s="1"/>
  <c r="L96" s="1"/>
  <c r="J82"/>
  <c r="J81" s="1"/>
  <c r="J80" s="1"/>
  <c r="J49"/>
  <c r="L60"/>
  <c r="L16"/>
  <c r="L15" s="1"/>
  <c r="L36"/>
  <c r="L35" s="1"/>
  <c r="L34" s="1"/>
  <c r="J60"/>
  <c r="L82"/>
  <c r="L81" s="1"/>
  <c r="L80" s="1"/>
  <c r="M35"/>
  <c r="K8" l="1"/>
  <c r="R9"/>
  <c r="R8" s="1"/>
  <c r="L9"/>
  <c r="L8" s="1"/>
  <c r="J8"/>
  <c r="M41"/>
</calcChain>
</file>

<file path=xl/sharedStrings.xml><?xml version="1.0" encoding="utf-8"?>
<sst xmlns="http://schemas.openxmlformats.org/spreadsheetml/2006/main" count="724" uniqueCount="160">
  <si>
    <t>Наименование целевой статьи расходов</t>
  </si>
  <si>
    <t>01</t>
  </si>
  <si>
    <t>03</t>
  </si>
  <si>
    <t>02</t>
  </si>
  <si>
    <t>00590</t>
  </si>
  <si>
    <t>04</t>
  </si>
  <si>
    <t>5</t>
  </si>
  <si>
    <t>05</t>
  </si>
  <si>
    <t>07</t>
  </si>
  <si>
    <t>08</t>
  </si>
  <si>
    <t>09</t>
  </si>
  <si>
    <t>1</t>
  </si>
  <si>
    <t>2</t>
  </si>
  <si>
    <t>10</t>
  </si>
  <si>
    <t>11</t>
  </si>
  <si>
    <t>3</t>
  </si>
  <si>
    <t>4</t>
  </si>
  <si>
    <t>12</t>
  </si>
  <si>
    <t>13</t>
  </si>
  <si>
    <t>14</t>
  </si>
  <si>
    <t>16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</si>
  <si>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</si>
  <si>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</si>
  <si>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</si>
  <si>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</si>
  <si>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</si>
  <si>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</si>
  <si>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</si>
  <si>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</si>
  <si>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</si>
  <si>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</si>
  <si>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300</t>
  </si>
  <si>
    <t>500</t>
  </si>
  <si>
    <t>700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</si>
  <si>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</si>
  <si>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</si>
  <si>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</si>
  <si>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</si>
  <si>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</si>
  <si>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</si>
  <si>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</si>
  <si>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</si>
  <si>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</si>
  <si>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</si>
  <si>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</si>
  <si>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</si>
  <si>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Обслуживание государственного и муниципального долга</t>
  </si>
  <si>
    <t>0</t>
  </si>
  <si>
    <t>00</t>
  </si>
  <si>
    <t>00000</t>
  </si>
  <si>
    <t>6</t>
  </si>
  <si>
    <t>Подпрограмма «Социальная поддержка граждан»</t>
  </si>
  <si>
    <t>81290</t>
  </si>
  <si>
    <t>2020 год</t>
  </si>
  <si>
    <t>99</t>
  </si>
  <si>
    <t>85190</t>
  </si>
  <si>
    <t>2021 год</t>
  </si>
  <si>
    <t>Благоустройство</t>
  </si>
  <si>
    <t>2022 год</t>
  </si>
  <si>
    <t>Обеспечение  проведения выборов и референдумов</t>
  </si>
  <si>
    <t>Функционирование высшего должностного лица местной администрации</t>
  </si>
  <si>
    <t>Подпрограмма «Функционирование главы муниципального образования»</t>
  </si>
  <si>
    <t>Основное мероприятие «Расходы на обеспечение функций органов местной администрации»</t>
  </si>
  <si>
    <t>92020</t>
  </si>
  <si>
    <t>Функционирование органов местной администрации</t>
  </si>
  <si>
    <t>Подпрограмма «Управление в сфере функций органов местной администрации»</t>
  </si>
  <si>
    <t>92010</t>
  </si>
  <si>
    <t xml:space="preserve">Проведение выборов депутатов                                                                                                                                                                                                                                        </t>
  </si>
  <si>
    <t>92070</t>
  </si>
  <si>
    <t>Подпрограмма «Обеспечение реализации Муниципальной Программы»</t>
  </si>
  <si>
    <t>90200</t>
  </si>
  <si>
    <t>Подпрограмма «Защита населения и территории поселения от чрезвычайных ситуаций и обеспечение первичных мер пожарной безопасности»</t>
  </si>
  <si>
    <t>Основное мероприятие «Мероприятия в сфере защиты населения от чрезвычайных ситуаций и пожаров»</t>
  </si>
  <si>
    <t>91430</t>
  </si>
  <si>
    <t>Основное мероприятие «Мероприятия по обеспечению первичными мерами пожарной безопасности»</t>
  </si>
  <si>
    <t>Подпрограмма «Ремонт и содержание муниципальных дорог»</t>
  </si>
  <si>
    <t>Основное мероприятие«Мероприятия по развитию сети автомобильных дорог общего пользования в границах поселения»</t>
  </si>
  <si>
    <t>19</t>
  </si>
  <si>
    <t>Подпрограмма «Развития градостроительной деятельности »</t>
  </si>
  <si>
    <t>Основное мероприятие «Развития градостроительной деятельности»</t>
  </si>
  <si>
    <t>Мероприятия по развитию градостроительной деятельности (закупка товаров, работ и услуг для муниципальных нужд)</t>
  </si>
  <si>
    <t>90850</t>
  </si>
  <si>
    <t>Подпрограмма «Развитие сети уличного освещения»</t>
  </si>
  <si>
    <t>Основное мероприятие «Расходы по организации уличного освещения»</t>
  </si>
  <si>
    <t>90670</t>
  </si>
  <si>
    <t>S8670</t>
  </si>
  <si>
    <t>Подпрограмма «Благоустройство территории поселения»</t>
  </si>
  <si>
    <t>Основное мероприятие «Мероприятия по ликвидации несанкционированных свалок, организации сбора и вывоза бытовых отходов и мусора с территории поселения, прочее благоустройство»</t>
  </si>
  <si>
    <t>90800</t>
  </si>
  <si>
    <t>Подпрограмма «Организация досуга и обеспечение жителей поселения услугами организации культуры»</t>
  </si>
  <si>
    <t>Основное мероприятие «Расходы на обеспечение деятельности (оказание услуг) муниципальных казённых учреждений»</t>
  </si>
  <si>
    <t>Подпрограмма «Организация библиотечного обслуживания населения»</t>
  </si>
  <si>
    <t>Основное мероприятие «Доплаты к пенсиям муниципальных служащих»</t>
  </si>
  <si>
    <t>90470</t>
  </si>
  <si>
    <t>Подпрограмма «Повышение устойчивости бюджета поселения»</t>
  </si>
  <si>
    <t>Основное мероприятие «Процентные платежи по муниципальному долгу поселения»</t>
  </si>
  <si>
    <t>97880</t>
  </si>
  <si>
    <t>Основное мероприятие «Резервный фонд администрации Селявинского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ситуаций»</t>
  </si>
  <si>
    <t>98500</t>
  </si>
  <si>
    <t>Подпрограмма «Финансовое обеспечение  муниципальных образований Воронежской области для исполнения переданных полномочий»</t>
  </si>
  <si>
    <t>Основное мероприятие «Осуществление первичного воинского учёта на территориях, где отсутствуют военные комиссариаты»</t>
  </si>
  <si>
    <t>51180</t>
  </si>
  <si>
    <t>90390</t>
  </si>
  <si>
    <t>Основное мероприятие «Повышение эффективности использования и охраны земель»</t>
  </si>
  <si>
    <t>Муниципальная программа Селявинского сельского поселения «Развитие территории поселения»</t>
  </si>
  <si>
    <t xml:space="preserve"> «Муниципальная Программа Селявинского сельского поселения «Муниципальное управление и гражданское общество»»</t>
  </si>
  <si>
    <t>Непрограммные расходы органов местного самоуправления Селявинского сельского поселения</t>
  </si>
  <si>
    <t>Муниципальная программа Селявинского сельского поселения «Развитие и сохранение культуры поселения»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</si>
  <si>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(Иные бюджетные ассигнования)</t>
  </si>
  <si>
    <t>Основное мероприятие «Выполнение других расходных обязательств»</t>
  </si>
  <si>
    <t>Основное мероприятие «Расходы на обеспечение деятельности (оказание услуг) муниципальных казенных учреждений»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</si>
  <si>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</si>
  <si>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</si>
  <si>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</si>
  <si>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 в области национальной безопасности и правоохранительной деятельности</t>
  </si>
  <si>
    <t>Муниципальная программа Селявинского сельского поселения «Использование и охрана земель на территории Селявинского сельского поселения»</t>
  </si>
  <si>
    <t>Мероприятия по повышению эффективности использования и охраны земель на территории поселения (Закупка товаров работ и услуг для муниципальных нужд)</t>
  </si>
  <si>
    <t xml:space="preserve">Подпрограмма ««Содержание мест захоронения и ремонт военно-мемориальных объектов»  </t>
  </si>
  <si>
    <t>90600</t>
  </si>
  <si>
    <t xml:space="preserve">Расходы на обеспечение деятельности ( оказание услуг) муниципальных учреждений (Расходы на выплаты персоналу) </t>
  </si>
  <si>
    <t>Расходы на обеспечение деятельности ( оказание услуг) муниципальных учреждений (Закупка товаров, работ и услуг для муниципальных нужд)</t>
  </si>
  <si>
    <t>Расходы на обеспечение деятельности ( оказание услуг) муниципальных учреждений (Иные бюджетные ассигнования)</t>
  </si>
  <si>
    <t>90570</t>
  </si>
  <si>
    <t>Подпрограмма  «Повышение устойчивости бюджета поселения»</t>
  </si>
  <si>
    <t>Основное  мероприятие «Передача  полномочий по заключенным соглашениям »</t>
  </si>
  <si>
    <t>Расходы на осуществление части полномочий передаваемых в бюджет муниципального района в соответствии с заключенными соглашениями (Межбюджетные трансферты)</t>
  </si>
  <si>
    <t>Расходы на обеспечение функций главы муниципального образования (Расходы на выплаты персоналу в целях обеспечения выполнения функций органами местных администраций).</t>
  </si>
  <si>
    <t>Расходы на обеспечение функций органов местных администраций (Расходы на выплаты персоналу в целях обеспечения выполнения функций органами местных администраций)</t>
  </si>
  <si>
    <t>Расходы на обеспечение функций органов местных администраций  (Закупка товаров работ и услуг для муниципальных нужд)</t>
  </si>
  <si>
    <t>Расходы на обеспечение функций органов местных администраций (Иные бюджетные ассигнования)</t>
  </si>
  <si>
    <t>Осуществление первичного  воинского учёта на территориях, где отсутствуют военные комиссариаты (Закупка товаров работ и услуг для муниципальных нужд)</t>
  </si>
  <si>
    <t>Мероприятия в сфере защиты населения от чрезвычайных ситуаций (Закупка товаров работ и услуг для муниципальных нужд)</t>
  </si>
  <si>
    <t>Мероприятия по развитию сети автомобильных дорог общего пользования в границах поселения (ремонт дорог) (Закупка товаров работ и услуг для муниципальных нужд)</t>
  </si>
  <si>
    <t>Расходы по организации уличного освещения  (Закупка товаров работ и услуг для муниципальных нужд) (средства областного бюджета)</t>
  </si>
  <si>
    <t>Мероприятия по ликвидации несанкционированных свалок, организации сбора и вывоза бытовых отходов и мусора с территории поселения, прочее благоустройство  (Закупка товаров работ и услуг для муниципальных нужд)</t>
  </si>
  <si>
    <t>Процентные платежи по муниципальному долгу(Обслуживание государственного и муниципального долга)</t>
  </si>
  <si>
    <t>Мероприятия по организации ритуальных услуг, содержание мест захоронения  (Закупка товаров работ и услуг для муниципальных нужд)</t>
  </si>
  <si>
    <t>Резервный фонд  местной администрации(финансовое обеспечение аварийно-восстановительных работ  и иных мероприятий, связанных с предупреждением и ликвидацией последствий стихийных бедствий и других чрезвычайных ситуаций) (Иные бюджетные ассигнования)</t>
  </si>
  <si>
    <t>Расходы на обеспечение деятельности ( оказание услуг) муниципальных учреждений (Расходы на оплату труда)</t>
  </si>
  <si>
    <t>Расходы на обеспечение деятельности подведомственных учреждений  (Иные бюджетные ассигнования)</t>
  </si>
  <si>
    <t>Осуществление первичного воинского учёта на территориях, где отсутствуют военные комиссариаты (Расходы на оплату труда)</t>
  </si>
  <si>
    <t>Мероприятия в сфере защиты населения от    пожаров (Закупка товаров работ и услуг для муниципальных нужд)</t>
  </si>
  <si>
    <t>Мероприятия по развитию сети автомобильных дорог общего пользования в границах поселения (ремонт дорог)(Закупка товаров работ и услуг для муниципальных нужд) (средства областного бюджета)</t>
  </si>
  <si>
    <t>S8870</t>
  </si>
  <si>
    <t xml:space="preserve"> Муниципальная Программа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</si>
  <si>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</si>
  <si>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«Мероприятия по развитию и поддержке малого и среднего предпринимательства»</t>
  </si>
  <si>
    <t>90380</t>
  </si>
  <si>
    <t>Расходы по организации уличного освещения(Закупка товаров работ и услуг для муниципальных нужд)</t>
  </si>
  <si>
    <t>Основное  мероприятие «Мероприятия по обеспечению сохранности и ремонту военно-мемориальных объектов »</t>
  </si>
  <si>
    <t xml:space="preserve"> Подпрограмма «Повышение энергетической эффективности и сокращение энергетических издержек в учреждениях поселения »</t>
  </si>
  <si>
    <t>Основное  мероприятие «Мероприятия по повышению энергетической эффективности и сокращению энергетических издержек в учреждениях поселения »</t>
  </si>
  <si>
    <t xml:space="preserve">Мероприятия по повышению энергетической эффективности и сокращению энергетических издержек в учреждениях поселения </t>
  </si>
  <si>
    <t>91220</t>
  </si>
  <si>
    <t xml:space="preserve">Расходы на доплаты к пенсиям муниципальных служащих  местной администрации(Социальное обеспечение и иные выплаты населению) </t>
  </si>
  <si>
    <t>S8850</t>
  </si>
  <si>
    <t>Мероприятия по развитию и поддержке малого  и среднего предпринимательства (Закупка товаров работ и услуг для муниципальных нужд)</t>
  </si>
  <si>
    <t xml:space="preserve">Приложение  4
   к решению Совета народных депутатов 
Селявинского сельского поселения Лискинского
 муниципального района Воронежской области
от  03.04.2020 № 203     
</t>
  </si>
  <si>
    <t xml:space="preserve">Приложение  № 9
к Решению Совета народных депутатов
Селявинского  сельского поселения
Лискинского муниципального района
Воронежской области
от   27.12.2019 № 190     
 «О  бюджете
Селявинского  сельского поселения
Лискинского  муниципального района
Воронежской области  на  2020 год  и
на плановый период 2021 и 2022 годов»
</t>
  </si>
  <si>
    <t>Распределение бюджетных ассигнований по разделам и подразделам,
целевым статьям (муниципальным программам и непрограммным направлениям деятельности), 
группам видов расходов классификации расходов бюджета 
Селявинского сельского поселения Лискинского муниципального района
Воронежской области на 2020 год и плановый период 2021 и 2022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</si>
</sst>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5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660033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i/>
      <sz val="16"/>
      <color rgb="FF800080"/>
      <name val="Times New Roman"/>
      <family val="1"/>
      <charset val="204"/>
    </font>
    <font>
      <sz val="16"/>
      <color rgb="FF800080"/>
      <name val="Times New Roman"/>
      <family val="1"/>
      <charset val="204"/>
    </font>
    <font>
      <b/>
      <sz val="16"/>
      <color rgb="FF80008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b/>
      <sz val="16"/>
      <color rgb="FF0000FF"/>
      <name val="Calibri"/>
      <family val="2"/>
      <charset val="204"/>
      <scheme val="minor"/>
    </font>
    <font>
      <sz val="16"/>
      <color rgb="FF6600CC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b/>
      <sz val="16"/>
      <color rgb="FF0000FF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b/>
      <sz val="16"/>
      <color rgb="FF800080"/>
      <name val="Calibri"/>
      <family val="2"/>
      <charset val="204"/>
      <scheme val="minor"/>
    </font>
    <font>
      <sz val="16"/>
      <color rgb="FF6600CC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i/>
      <sz val="16"/>
      <color rgb="FF800080"/>
      <name val="Calibri"/>
      <family val="2"/>
      <charset val="204"/>
      <scheme val="minor"/>
    </font>
    <font>
      <i/>
      <sz val="16"/>
      <name val="Calibri"/>
      <family val="2"/>
      <charset val="204"/>
      <scheme val="minor"/>
    </font>
    <font>
      <sz val="16"/>
      <color rgb="FF1E04BC"/>
      <name val="Times New Roman"/>
      <family val="1"/>
      <charset val="204"/>
    </font>
    <font>
      <i/>
      <sz val="16"/>
      <color rgb="FF6600CC"/>
      <name val="Times New Roman"/>
      <family val="1"/>
      <charset val="204"/>
    </font>
    <font>
      <b/>
      <sz val="16"/>
      <color rgb="FF7030A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4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0" fillId="0" borderId="0" xfId="0" applyFont="1"/>
    <xf numFmtId="0" fontId="18" fillId="0" borderId="0" xfId="0" applyFont="1"/>
    <xf numFmtId="0" fontId="1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14" fillId="0" borderId="0" xfId="0" applyFont="1" applyAlignment="1">
      <alignment horizontal="center" vertical="center"/>
    </xf>
    <xf numFmtId="164" fontId="0" fillId="0" borderId="0" xfId="0" applyNumberFormat="1"/>
    <xf numFmtId="164" fontId="4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 wrapText="1"/>
    </xf>
    <xf numFmtId="0" fontId="28" fillId="0" borderId="0" xfId="0" applyFont="1" applyFill="1" applyAlignment="1">
      <alignment horizontal="right" vertical="top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top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 wrapText="1"/>
    </xf>
    <xf numFmtId="164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1" xfId="0" applyFont="1" applyFill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 wrapText="1"/>
    </xf>
    <xf numFmtId="164" fontId="32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top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top" wrapText="1"/>
    </xf>
    <xf numFmtId="49" fontId="35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 wrapText="1"/>
    </xf>
    <xf numFmtId="164" fontId="35" fillId="0" borderId="1" xfId="0" applyNumberFormat="1" applyFont="1" applyFill="1" applyBorder="1" applyAlignment="1">
      <alignment horizontal="center" vertical="center" wrapText="1"/>
    </xf>
    <xf numFmtId="164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37" fillId="0" borderId="0" xfId="0" applyNumberFormat="1" applyFont="1"/>
    <xf numFmtId="0" fontId="38" fillId="0" borderId="0" xfId="0" applyFont="1"/>
    <xf numFmtId="0" fontId="37" fillId="0" borderId="0" xfId="0" applyFont="1"/>
    <xf numFmtId="49" fontId="29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164" fontId="38" fillId="0" borderId="0" xfId="0" applyNumberFormat="1" applyFont="1"/>
    <xf numFmtId="0" fontId="39" fillId="0" borderId="1" xfId="0" applyFont="1" applyFill="1" applyBorder="1" applyAlignment="1">
      <alignment horizontal="left" vertical="top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40" fillId="0" borderId="0" xfId="0" applyNumberFormat="1" applyFont="1"/>
    <xf numFmtId="0" fontId="40" fillId="0" borderId="0" xfId="0" applyFont="1"/>
    <xf numFmtId="49" fontId="28" fillId="0" borderId="2" xfId="0" applyNumberFormat="1" applyFont="1" applyFill="1" applyBorder="1" applyAlignment="1">
      <alignment horizontal="center" vertical="center"/>
    </xf>
    <xf numFmtId="0" fontId="33" fillId="0" borderId="1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49" fontId="26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right" vertical="center"/>
    </xf>
    <xf numFmtId="49" fontId="4" fillId="0" borderId="5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164" fontId="41" fillId="0" borderId="0" xfId="0" applyNumberFormat="1" applyFont="1"/>
    <xf numFmtId="0" fontId="41" fillId="0" borderId="0" xfId="0" applyFont="1"/>
    <xf numFmtId="164" fontId="42" fillId="0" borderId="0" xfId="0" applyNumberFormat="1" applyFont="1"/>
    <xf numFmtId="0" fontId="42" fillId="0" borderId="0" xfId="0" applyFont="1"/>
    <xf numFmtId="49" fontId="4" fillId="0" borderId="2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top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/>
    </xf>
    <xf numFmtId="164" fontId="39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vertical="top" wrapText="1"/>
    </xf>
    <xf numFmtId="164" fontId="43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164" fontId="38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164" fontId="44" fillId="0" borderId="0" xfId="0" applyNumberFormat="1" applyFont="1" applyAlignment="1">
      <alignment horizontal="right" vertical="center"/>
    </xf>
    <xf numFmtId="0" fontId="44" fillId="0" borderId="0" xfId="0" applyFont="1" applyAlignment="1">
      <alignment horizontal="right" vertical="center"/>
    </xf>
    <xf numFmtId="164" fontId="4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right" vertical="center"/>
    </xf>
    <xf numFmtId="0" fontId="4" fillId="0" borderId="1" xfId="0" applyFont="1" applyBorder="1" applyAlignment="1">
      <alignment vertical="top" wrapText="1"/>
    </xf>
    <xf numFmtId="49" fontId="46" fillId="0" borderId="2" xfId="0" applyNumberFormat="1" applyFont="1" applyFill="1" applyBorder="1" applyAlignment="1">
      <alignment horizontal="center" vertical="center"/>
    </xf>
    <xf numFmtId="49" fontId="46" fillId="0" borderId="4" xfId="0" applyNumberFormat="1" applyFont="1" applyFill="1" applyBorder="1" applyAlignment="1">
      <alignment horizontal="center" vertical="center"/>
    </xf>
    <xf numFmtId="49" fontId="46" fillId="0" borderId="5" xfId="0" applyNumberFormat="1" applyFont="1" applyFill="1" applyBorder="1" applyAlignment="1">
      <alignment horizontal="center" vertical="center"/>
    </xf>
    <xf numFmtId="164" fontId="45" fillId="0" borderId="0" xfId="0" applyNumberFormat="1" applyFont="1" applyBorder="1" applyAlignment="1">
      <alignment horizontal="center" vertical="center"/>
    </xf>
    <xf numFmtId="164" fontId="47" fillId="0" borderId="0" xfId="0" applyNumberFormat="1" applyFont="1"/>
    <xf numFmtId="0" fontId="47" fillId="0" borderId="0" xfId="0" applyFont="1"/>
    <xf numFmtId="0" fontId="26" fillId="0" borderId="1" xfId="0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164" fontId="48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164" fontId="49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4" fillId="0" borderId="1" xfId="0" applyFont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164" fontId="50" fillId="0" borderId="0" xfId="0" applyNumberFormat="1" applyFont="1" applyAlignment="1">
      <alignment horizontal="right"/>
    </xf>
    <xf numFmtId="0" fontId="51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164" fontId="38" fillId="0" borderId="0" xfId="0" applyNumberFormat="1" applyFont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49" fontId="43" fillId="0" borderId="1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wrapText="1"/>
    </xf>
    <xf numFmtId="164" fontId="49" fillId="0" borderId="0" xfId="0" applyNumberFormat="1" applyFont="1"/>
    <xf numFmtId="0" fontId="49" fillId="0" borderId="0" xfId="0" applyFont="1"/>
    <xf numFmtId="164" fontId="50" fillId="0" borderId="0" xfId="0" applyNumberFormat="1" applyFont="1"/>
    <xf numFmtId="0" fontId="51" fillId="0" borderId="0" xfId="0" applyFont="1"/>
    <xf numFmtId="0" fontId="50" fillId="0" borderId="0" xfId="0" applyFont="1"/>
    <xf numFmtId="49" fontId="31" fillId="0" borderId="5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0" fontId="53" fillId="0" borderId="1" xfId="0" applyFont="1" applyBorder="1" applyAlignment="1">
      <alignment vertical="top" wrapText="1"/>
    </xf>
    <xf numFmtId="164" fontId="26" fillId="0" borderId="1" xfId="0" applyNumberFormat="1" applyFont="1" applyFill="1" applyBorder="1" applyAlignment="1">
      <alignment horizontal="center" vertical="center"/>
    </xf>
    <xf numFmtId="164" fontId="54" fillId="0" borderId="0" xfId="0" applyNumberFormat="1" applyFont="1"/>
    <xf numFmtId="0" fontId="54" fillId="0" borderId="0" xfId="0" applyFont="1"/>
    <xf numFmtId="164" fontId="38" fillId="0" borderId="0" xfId="0" applyNumberFormat="1" applyFont="1" applyAlignment="1">
      <alignment vertical="center"/>
    </xf>
    <xf numFmtId="0" fontId="38" fillId="0" borderId="0" xfId="0" applyFont="1" applyAlignment="1">
      <alignment vertical="center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top"/>
    </xf>
    <xf numFmtId="0" fontId="37" fillId="0" borderId="0" xfId="0" applyFont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0"/>
  <sheetViews>
    <sheetView tabSelected="1" topLeftCell="A3" zoomScaleSheetLayoutView="80" workbookViewId="0">
      <selection activeCell="K5" sqref="K5"/>
    </sheetView>
  </sheetViews>
  <sheetFormatPr defaultRowHeight="18.75"/>
  <cols>
    <col min="1" max="1" width="9.140625" style="1"/>
    <col min="2" max="2" width="86.28515625" style="39" customWidth="1"/>
    <col min="3" max="3" width="4.5703125" style="33" customWidth="1"/>
    <col min="4" max="4" width="4.7109375" style="33" customWidth="1"/>
    <col min="5" max="5" width="4.42578125" style="33" customWidth="1"/>
    <col min="6" max="6" width="5" style="34" customWidth="1"/>
    <col min="7" max="7" width="8.42578125" style="33" customWidth="1"/>
    <col min="8" max="8" width="9.140625" style="33"/>
    <col min="9" max="9" width="9" style="33" customWidth="1"/>
    <col min="10" max="10" width="17.28515625" style="33" customWidth="1"/>
    <col min="11" max="11" width="17.7109375" style="33" customWidth="1"/>
    <col min="12" max="12" width="14.28515625" style="31" hidden="1" customWidth="1"/>
    <col min="13" max="13" width="14.7109375" style="31" hidden="1" customWidth="1"/>
    <col min="14" max="14" width="10" style="35" hidden="1" customWidth="1"/>
    <col min="15" max="15" width="8.5703125" style="35" hidden="1" customWidth="1"/>
    <col min="16" max="16" width="7.7109375" style="35" hidden="1" customWidth="1"/>
    <col min="17" max="17" width="7.7109375" hidden="1" customWidth="1"/>
    <col min="18" max="18" width="15.140625" customWidth="1"/>
    <col min="19" max="20" width="8.85546875" customWidth="1"/>
  </cols>
  <sheetData>
    <row r="1" spans="2:18" s="1" customFormat="1" ht="129" customHeight="1">
      <c r="B1" s="41" t="s">
        <v>157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2:18" s="1" customFormat="1" ht="224.25" customHeight="1">
      <c r="B2" s="42" t="s">
        <v>158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2:18" s="1" customFormat="1" ht="60.75" customHeight="1"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</row>
    <row r="4" spans="2:18" ht="106.5" customHeight="1">
      <c r="B4" s="40" t="s">
        <v>159</v>
      </c>
      <c r="C4" s="40"/>
      <c r="D4" s="40"/>
      <c r="E4" s="40"/>
      <c r="F4" s="40"/>
      <c r="G4" s="40"/>
      <c r="H4" s="40"/>
      <c r="I4" s="40"/>
      <c r="J4" s="40"/>
      <c r="K4" s="40"/>
    </row>
    <row r="5" spans="2:18" s="1" customFormat="1" ht="60.75">
      <c r="B5" s="37"/>
      <c r="C5" s="37"/>
      <c r="D5" s="37"/>
      <c r="E5" s="37"/>
      <c r="F5" s="37"/>
      <c r="G5" s="37"/>
      <c r="H5" s="37"/>
      <c r="I5" s="38"/>
      <c r="J5" s="38"/>
      <c r="K5" s="43" t="s">
        <v>24</v>
      </c>
      <c r="L5" s="31"/>
      <c r="M5" s="31"/>
      <c r="N5" s="35"/>
      <c r="O5" s="35"/>
      <c r="P5" s="35"/>
    </row>
    <row r="6" spans="2:18" s="2" customFormat="1" ht="20.25">
      <c r="B6" s="44" t="s">
        <v>0</v>
      </c>
      <c r="C6" s="45" t="s">
        <v>23</v>
      </c>
      <c r="D6" s="45" t="s">
        <v>25</v>
      </c>
      <c r="E6" s="46" t="s">
        <v>21</v>
      </c>
      <c r="F6" s="47"/>
      <c r="G6" s="47"/>
      <c r="H6" s="48"/>
      <c r="I6" s="45" t="s">
        <v>22</v>
      </c>
      <c r="J6" s="44" t="s">
        <v>53</v>
      </c>
      <c r="K6" s="44" t="s">
        <v>56</v>
      </c>
      <c r="L6" s="44" t="s">
        <v>58</v>
      </c>
      <c r="M6" s="32"/>
      <c r="N6" s="36"/>
      <c r="O6" s="36"/>
      <c r="P6" s="36"/>
      <c r="Q6" s="4"/>
      <c r="R6" s="44" t="s">
        <v>58</v>
      </c>
    </row>
    <row r="7" spans="2:18" s="5" customFormat="1" ht="20.25">
      <c r="B7" s="44">
        <v>1</v>
      </c>
      <c r="C7" s="45">
        <v>2</v>
      </c>
      <c r="D7" s="45">
        <v>3</v>
      </c>
      <c r="E7" s="46" t="s">
        <v>16</v>
      </c>
      <c r="F7" s="47"/>
      <c r="G7" s="47"/>
      <c r="H7" s="48"/>
      <c r="I7" s="45">
        <v>5</v>
      </c>
      <c r="J7" s="44">
        <v>6</v>
      </c>
      <c r="K7" s="44">
        <v>7</v>
      </c>
      <c r="L7" s="44">
        <v>9</v>
      </c>
      <c r="M7" s="32"/>
      <c r="N7" s="36"/>
      <c r="O7" s="36"/>
      <c r="P7" s="36"/>
      <c r="Q7" s="4"/>
      <c r="R7" s="44">
        <v>8</v>
      </c>
    </row>
    <row r="8" spans="2:18" s="4" customFormat="1" ht="20.25">
      <c r="B8" s="49" t="s">
        <v>26</v>
      </c>
      <c r="C8" s="50"/>
      <c r="D8" s="51"/>
      <c r="E8" s="51"/>
      <c r="F8" s="51"/>
      <c r="G8" s="51"/>
      <c r="H8" s="52"/>
      <c r="I8" s="53"/>
      <c r="J8" s="54">
        <f>J9+J42+J49+J60+J80+J96+J108+J114</f>
        <v>14867.7</v>
      </c>
      <c r="K8" s="54">
        <f>K9+K42+K49+K60+K80+K96+K108+K114</f>
        <v>10085.400000000001</v>
      </c>
      <c r="L8" s="54">
        <f>L9+L42+L49+L60+L80+L96+L108+L114</f>
        <v>11721.1</v>
      </c>
      <c r="M8" s="32"/>
      <c r="N8" s="36"/>
      <c r="O8" s="36"/>
      <c r="P8" s="36"/>
      <c r="R8" s="54">
        <f t="shared" ref="R8" si="0">R9</f>
        <v>11721.1</v>
      </c>
    </row>
    <row r="9" spans="2:18" s="11" customFormat="1" ht="20.25">
      <c r="B9" s="55" t="s">
        <v>34</v>
      </c>
      <c r="C9" s="56" t="s">
        <v>1</v>
      </c>
      <c r="D9" s="57"/>
      <c r="E9" s="58"/>
      <c r="F9" s="58"/>
      <c r="G9" s="58"/>
      <c r="H9" s="59"/>
      <c r="I9" s="56"/>
      <c r="J9" s="60">
        <f>J10+J15+J25+J29+J34</f>
        <v>3721</v>
      </c>
      <c r="K9" s="60">
        <f>K10+K15+K25+K29+K34</f>
        <v>3913</v>
      </c>
      <c r="L9" s="60">
        <f>L10+L15+L25+L29+L34</f>
        <v>3763.9</v>
      </c>
      <c r="M9" s="61"/>
      <c r="N9" s="36"/>
      <c r="O9" s="36"/>
      <c r="P9" s="36"/>
      <c r="Q9" s="62"/>
      <c r="R9" s="54">
        <f>R10+R43+R50+R61+R81+R97+R109+R115</f>
        <v>11721.1</v>
      </c>
    </row>
    <row r="10" spans="2:18" s="10" customFormat="1" ht="40.5">
      <c r="B10" s="55" t="s">
        <v>60</v>
      </c>
      <c r="C10" s="56" t="s">
        <v>1</v>
      </c>
      <c r="D10" s="56" t="s">
        <v>3</v>
      </c>
      <c r="E10" s="63"/>
      <c r="F10" s="64"/>
      <c r="G10" s="64"/>
      <c r="H10" s="65"/>
      <c r="I10" s="56"/>
      <c r="J10" s="54">
        <f>SUM(J11)</f>
        <v>900</v>
      </c>
      <c r="K10" s="54">
        <f t="shared" ref="K10:L13" si="1">SUM(K11)</f>
        <v>936</v>
      </c>
      <c r="L10" s="54">
        <f t="shared" si="1"/>
        <v>973</v>
      </c>
      <c r="M10" s="66"/>
      <c r="N10" s="36"/>
      <c r="O10" s="36"/>
      <c r="P10" s="36"/>
      <c r="Q10" s="67"/>
      <c r="R10" s="60">
        <f>R11+R16+R26+R30+R35</f>
        <v>3763.9</v>
      </c>
    </row>
    <row r="11" spans="2:18" s="6" customFormat="1" ht="60.75">
      <c r="B11" s="68" t="s">
        <v>105</v>
      </c>
      <c r="C11" s="69" t="s">
        <v>1</v>
      </c>
      <c r="D11" s="69" t="s">
        <v>3</v>
      </c>
      <c r="E11" s="70" t="s">
        <v>20</v>
      </c>
      <c r="F11" s="70" t="s">
        <v>47</v>
      </c>
      <c r="G11" s="70" t="s">
        <v>48</v>
      </c>
      <c r="H11" s="70" t="s">
        <v>49</v>
      </c>
      <c r="I11" s="69"/>
      <c r="J11" s="71">
        <f>SUM(J12)</f>
        <v>900</v>
      </c>
      <c r="K11" s="71">
        <f t="shared" si="1"/>
        <v>936</v>
      </c>
      <c r="L11" s="71">
        <f t="shared" si="1"/>
        <v>973</v>
      </c>
      <c r="M11" s="32"/>
      <c r="N11" s="36"/>
      <c r="O11" s="36"/>
      <c r="P11" s="36"/>
      <c r="Q11" s="4"/>
      <c r="R11" s="54">
        <f t="shared" ref="R11:R14" si="2">SUM(R12)</f>
        <v>973</v>
      </c>
    </row>
    <row r="12" spans="2:18" s="6" customFormat="1" ht="40.5">
      <c r="B12" s="72" t="s">
        <v>61</v>
      </c>
      <c r="C12" s="73" t="s">
        <v>1</v>
      </c>
      <c r="D12" s="73" t="s">
        <v>3</v>
      </c>
      <c r="E12" s="74" t="s">
        <v>20</v>
      </c>
      <c r="F12" s="74" t="s">
        <v>11</v>
      </c>
      <c r="G12" s="74" t="s">
        <v>48</v>
      </c>
      <c r="H12" s="74" t="s">
        <v>49</v>
      </c>
      <c r="I12" s="73"/>
      <c r="J12" s="75">
        <f>SUM(J13)</f>
        <v>900</v>
      </c>
      <c r="K12" s="75">
        <f t="shared" si="1"/>
        <v>936</v>
      </c>
      <c r="L12" s="75">
        <f t="shared" si="1"/>
        <v>973</v>
      </c>
      <c r="M12" s="32"/>
      <c r="N12" s="36"/>
      <c r="O12" s="36"/>
      <c r="P12" s="36"/>
      <c r="Q12" s="4"/>
      <c r="R12" s="71">
        <f t="shared" si="2"/>
        <v>973</v>
      </c>
    </row>
    <row r="13" spans="2:18" s="26" customFormat="1" ht="40.5">
      <c r="B13" s="76" t="s">
        <v>62</v>
      </c>
      <c r="C13" s="77" t="s">
        <v>1</v>
      </c>
      <c r="D13" s="77" t="s">
        <v>3</v>
      </c>
      <c r="E13" s="78" t="s">
        <v>20</v>
      </c>
      <c r="F13" s="78" t="s">
        <v>11</v>
      </c>
      <c r="G13" s="78" t="s">
        <v>1</v>
      </c>
      <c r="H13" s="78" t="s">
        <v>49</v>
      </c>
      <c r="I13" s="77"/>
      <c r="J13" s="79">
        <f>SUM(J14)</f>
        <v>900</v>
      </c>
      <c r="K13" s="79">
        <f t="shared" si="1"/>
        <v>936</v>
      </c>
      <c r="L13" s="79">
        <f t="shared" si="1"/>
        <v>973</v>
      </c>
      <c r="M13" s="80"/>
      <c r="N13" s="36"/>
      <c r="O13" s="36"/>
      <c r="P13" s="36"/>
      <c r="Q13" s="81"/>
      <c r="R13" s="75">
        <f t="shared" si="2"/>
        <v>973</v>
      </c>
    </row>
    <row r="14" spans="2:18" s="9" customFormat="1" ht="81">
      <c r="B14" s="82" t="s">
        <v>126</v>
      </c>
      <c r="C14" s="83" t="s">
        <v>1</v>
      </c>
      <c r="D14" s="83" t="s">
        <v>3</v>
      </c>
      <c r="E14" s="83" t="s">
        <v>20</v>
      </c>
      <c r="F14" s="83" t="s">
        <v>11</v>
      </c>
      <c r="G14" s="83" t="s">
        <v>1</v>
      </c>
      <c r="H14" s="83" t="s">
        <v>63</v>
      </c>
      <c r="I14" s="84" t="s">
        <v>29</v>
      </c>
      <c r="J14" s="85">
        <v>900</v>
      </c>
      <c r="K14" s="85">
        <v>936</v>
      </c>
      <c r="L14" s="85">
        <v>973</v>
      </c>
      <c r="M14" s="86"/>
      <c r="N14" s="87"/>
      <c r="O14" s="87"/>
      <c r="P14" s="87"/>
      <c r="Q14" s="88"/>
      <c r="R14" s="79">
        <f t="shared" si="2"/>
        <v>973</v>
      </c>
    </row>
    <row r="15" spans="2:18" s="14" customFormat="1" ht="21">
      <c r="B15" s="55" t="s">
        <v>64</v>
      </c>
      <c r="C15" s="89" t="s">
        <v>1</v>
      </c>
      <c r="D15" s="89" t="s">
        <v>5</v>
      </c>
      <c r="E15" s="90"/>
      <c r="F15" s="91"/>
      <c r="G15" s="91"/>
      <c r="H15" s="92"/>
      <c r="I15" s="93"/>
      <c r="J15" s="94">
        <f>SUM(J16)</f>
        <v>1384</v>
      </c>
      <c r="K15" s="94">
        <f t="shared" ref="K15:L15" si="3">SUM(K16)</f>
        <v>1778</v>
      </c>
      <c r="L15" s="94">
        <f t="shared" si="3"/>
        <v>1591.9</v>
      </c>
      <c r="M15" s="95"/>
      <c r="N15" s="87"/>
      <c r="O15" s="87"/>
      <c r="P15" s="87"/>
      <c r="Q15" s="87"/>
      <c r="R15" s="85">
        <v>973</v>
      </c>
    </row>
    <row r="16" spans="2:18" s="12" customFormat="1" ht="60.75">
      <c r="B16" s="96" t="s">
        <v>105</v>
      </c>
      <c r="C16" s="97" t="s">
        <v>1</v>
      </c>
      <c r="D16" s="97" t="s">
        <v>5</v>
      </c>
      <c r="E16" s="98" t="s">
        <v>20</v>
      </c>
      <c r="F16" s="98" t="s">
        <v>47</v>
      </c>
      <c r="G16" s="98" t="s">
        <v>48</v>
      </c>
      <c r="H16" s="98" t="s">
        <v>49</v>
      </c>
      <c r="I16" s="69"/>
      <c r="J16" s="99">
        <f>J17+J22</f>
        <v>1384</v>
      </c>
      <c r="K16" s="99">
        <f t="shared" ref="K16:L16" si="4">K17+K22</f>
        <v>1778</v>
      </c>
      <c r="L16" s="99">
        <f t="shared" si="4"/>
        <v>1591.9</v>
      </c>
      <c r="M16" s="95"/>
      <c r="N16" s="87"/>
      <c r="O16" s="87"/>
      <c r="P16" s="87"/>
      <c r="Q16" s="87"/>
      <c r="R16" s="94">
        <f t="shared" ref="R16" si="5">SUM(R17)</f>
        <v>1591.9</v>
      </c>
    </row>
    <row r="17" spans="2:18" s="3" customFormat="1" ht="40.5">
      <c r="B17" s="72" t="s">
        <v>65</v>
      </c>
      <c r="C17" s="73" t="s">
        <v>1</v>
      </c>
      <c r="D17" s="100" t="s">
        <v>5</v>
      </c>
      <c r="E17" s="73" t="s">
        <v>20</v>
      </c>
      <c r="F17" s="73" t="s">
        <v>12</v>
      </c>
      <c r="G17" s="73" t="s">
        <v>48</v>
      </c>
      <c r="H17" s="73" t="s">
        <v>49</v>
      </c>
      <c r="I17" s="101"/>
      <c r="J17" s="102">
        <f>SUM(J18)</f>
        <v>1268</v>
      </c>
      <c r="K17" s="102">
        <f t="shared" ref="K17:L17" si="6">SUM(K18)</f>
        <v>1660</v>
      </c>
      <c r="L17" s="102">
        <f t="shared" si="6"/>
        <v>1470.9</v>
      </c>
      <c r="M17" s="86"/>
      <c r="N17" s="87"/>
      <c r="O17" s="87"/>
      <c r="P17" s="87"/>
      <c r="Q17" s="88"/>
      <c r="R17" s="99">
        <f t="shared" ref="R17" si="7">R18+R23</f>
        <v>1591.9</v>
      </c>
    </row>
    <row r="18" spans="2:18" s="13" customFormat="1" ht="40.5">
      <c r="B18" s="76" t="s">
        <v>62</v>
      </c>
      <c r="C18" s="77" t="s">
        <v>1</v>
      </c>
      <c r="D18" s="103" t="s">
        <v>5</v>
      </c>
      <c r="E18" s="77" t="s">
        <v>20</v>
      </c>
      <c r="F18" s="77" t="s">
        <v>12</v>
      </c>
      <c r="G18" s="77" t="s">
        <v>1</v>
      </c>
      <c r="H18" s="77" t="s">
        <v>49</v>
      </c>
      <c r="I18" s="104"/>
      <c r="J18" s="105">
        <f>SUM(J19:J21)</f>
        <v>1268</v>
      </c>
      <c r="K18" s="105">
        <f>SUM(K19:K21)</f>
        <v>1660</v>
      </c>
      <c r="L18" s="105">
        <f>SUM(L19:L21)</f>
        <v>1470.9</v>
      </c>
      <c r="M18" s="106"/>
      <c r="N18" s="87"/>
      <c r="O18" s="87"/>
      <c r="P18" s="87"/>
      <c r="Q18" s="107"/>
      <c r="R18" s="102">
        <f t="shared" ref="R18" si="8">SUM(R19)</f>
        <v>1470.9</v>
      </c>
    </row>
    <row r="19" spans="2:18" s="9" customFormat="1" ht="67.5" customHeight="1">
      <c r="B19" s="82" t="s">
        <v>127</v>
      </c>
      <c r="C19" s="83" t="s">
        <v>1</v>
      </c>
      <c r="D19" s="108" t="s">
        <v>5</v>
      </c>
      <c r="E19" s="83" t="s">
        <v>20</v>
      </c>
      <c r="F19" s="83" t="s">
        <v>12</v>
      </c>
      <c r="G19" s="83" t="s">
        <v>1</v>
      </c>
      <c r="H19" s="83" t="s">
        <v>66</v>
      </c>
      <c r="I19" s="84" t="s">
        <v>29</v>
      </c>
      <c r="J19" s="85">
        <v>415</v>
      </c>
      <c r="K19" s="85">
        <v>432</v>
      </c>
      <c r="L19" s="85">
        <v>450</v>
      </c>
      <c r="M19" s="86"/>
      <c r="N19" s="87"/>
      <c r="O19" s="87"/>
      <c r="P19" s="87"/>
      <c r="Q19" s="88"/>
      <c r="R19" s="105">
        <f>SUM(R20:R22)</f>
        <v>1470.9</v>
      </c>
    </row>
    <row r="20" spans="2:18" s="9" customFormat="1" ht="51.75" customHeight="1">
      <c r="B20" s="82" t="s">
        <v>128</v>
      </c>
      <c r="C20" s="83" t="s">
        <v>1</v>
      </c>
      <c r="D20" s="108" t="s">
        <v>5</v>
      </c>
      <c r="E20" s="83" t="s">
        <v>20</v>
      </c>
      <c r="F20" s="83" t="s">
        <v>12</v>
      </c>
      <c r="G20" s="83" t="s">
        <v>1</v>
      </c>
      <c r="H20" s="83" t="s">
        <v>66</v>
      </c>
      <c r="I20" s="84" t="s">
        <v>28</v>
      </c>
      <c r="J20" s="85">
        <v>848</v>
      </c>
      <c r="K20" s="85">
        <v>1223</v>
      </c>
      <c r="L20" s="85">
        <v>1015.9</v>
      </c>
      <c r="M20" s="86"/>
      <c r="N20" s="87">
        <v>71</v>
      </c>
      <c r="O20" s="87"/>
      <c r="P20" s="87"/>
      <c r="Q20" s="88"/>
      <c r="R20" s="85">
        <v>450</v>
      </c>
    </row>
    <row r="21" spans="2:18" s="9" customFormat="1" ht="53.25" customHeight="1">
      <c r="B21" s="82" t="s">
        <v>129</v>
      </c>
      <c r="C21" s="83" t="s">
        <v>1</v>
      </c>
      <c r="D21" s="108" t="s">
        <v>5</v>
      </c>
      <c r="E21" s="83" t="s">
        <v>20</v>
      </c>
      <c r="F21" s="83" t="s">
        <v>12</v>
      </c>
      <c r="G21" s="83" t="s">
        <v>1</v>
      </c>
      <c r="H21" s="83" t="s">
        <v>66</v>
      </c>
      <c r="I21" s="84" t="s">
        <v>30</v>
      </c>
      <c r="J21" s="85">
        <v>5</v>
      </c>
      <c r="K21" s="85">
        <v>5</v>
      </c>
      <c r="L21" s="85">
        <v>5</v>
      </c>
      <c r="M21" s="86"/>
      <c r="N21" s="87"/>
      <c r="O21" s="87"/>
      <c r="P21" s="87"/>
      <c r="Q21" s="88"/>
      <c r="R21" s="85">
        <v>1015.9</v>
      </c>
    </row>
    <row r="22" spans="2:18" s="9" customFormat="1" ht="27.75" customHeight="1">
      <c r="B22" s="109" t="s">
        <v>123</v>
      </c>
      <c r="C22" s="73" t="s">
        <v>1</v>
      </c>
      <c r="D22" s="73" t="s">
        <v>5</v>
      </c>
      <c r="E22" s="73" t="s">
        <v>20</v>
      </c>
      <c r="F22" s="73" t="s">
        <v>16</v>
      </c>
      <c r="G22" s="73" t="s">
        <v>48</v>
      </c>
      <c r="H22" s="73" t="s">
        <v>49</v>
      </c>
      <c r="I22" s="101"/>
      <c r="J22" s="102">
        <f>J23</f>
        <v>116</v>
      </c>
      <c r="K22" s="102">
        <f t="shared" ref="K22:L23" si="9">K23</f>
        <v>118</v>
      </c>
      <c r="L22" s="102">
        <f t="shared" si="9"/>
        <v>121</v>
      </c>
      <c r="M22" s="86"/>
      <c r="N22" s="87"/>
      <c r="O22" s="87"/>
      <c r="P22" s="87"/>
      <c r="Q22" s="88"/>
      <c r="R22" s="85">
        <v>5</v>
      </c>
    </row>
    <row r="23" spans="2:18" s="9" customFormat="1" ht="31.5" customHeight="1">
      <c r="B23" s="110" t="s">
        <v>124</v>
      </c>
      <c r="C23" s="77" t="s">
        <v>1</v>
      </c>
      <c r="D23" s="77" t="s">
        <v>5</v>
      </c>
      <c r="E23" s="77" t="s">
        <v>20</v>
      </c>
      <c r="F23" s="77" t="s">
        <v>16</v>
      </c>
      <c r="G23" s="77" t="s">
        <v>1</v>
      </c>
      <c r="H23" s="77" t="s">
        <v>49</v>
      </c>
      <c r="I23" s="104"/>
      <c r="J23" s="105">
        <f>J24</f>
        <v>116</v>
      </c>
      <c r="K23" s="105">
        <f t="shared" si="9"/>
        <v>118</v>
      </c>
      <c r="L23" s="105">
        <f t="shared" si="9"/>
        <v>121</v>
      </c>
      <c r="M23" s="86"/>
      <c r="N23" s="87"/>
      <c r="O23" s="87"/>
      <c r="P23" s="87"/>
      <c r="Q23" s="88"/>
      <c r="R23" s="102">
        <f t="shared" ref="R23:R24" si="10">R24</f>
        <v>121</v>
      </c>
    </row>
    <row r="24" spans="2:18" s="9" customFormat="1" ht="45.75" customHeight="1">
      <c r="B24" s="111" t="s">
        <v>125</v>
      </c>
      <c r="C24" s="93" t="s">
        <v>1</v>
      </c>
      <c r="D24" s="93" t="s">
        <v>5</v>
      </c>
      <c r="E24" s="93" t="s">
        <v>20</v>
      </c>
      <c r="F24" s="93" t="s">
        <v>16</v>
      </c>
      <c r="G24" s="93" t="s">
        <v>1</v>
      </c>
      <c r="H24" s="93" t="s">
        <v>98</v>
      </c>
      <c r="I24" s="112" t="s">
        <v>32</v>
      </c>
      <c r="J24" s="85">
        <v>116</v>
      </c>
      <c r="K24" s="85">
        <v>118</v>
      </c>
      <c r="L24" s="85">
        <v>121</v>
      </c>
      <c r="M24" s="86"/>
      <c r="N24" s="87"/>
      <c r="O24" s="87"/>
      <c r="P24" s="87"/>
      <c r="Q24" s="88"/>
      <c r="R24" s="105">
        <f t="shared" si="10"/>
        <v>121</v>
      </c>
    </row>
    <row r="25" spans="2:18" s="14" customFormat="1" ht="21">
      <c r="B25" s="49" t="s">
        <v>59</v>
      </c>
      <c r="C25" s="113" t="s">
        <v>1</v>
      </c>
      <c r="D25" s="114" t="s">
        <v>8</v>
      </c>
      <c r="E25" s="50"/>
      <c r="F25" s="51"/>
      <c r="G25" s="51"/>
      <c r="H25" s="52"/>
      <c r="I25" s="115"/>
      <c r="J25" s="116">
        <f>SUM(J26)</f>
        <v>76</v>
      </c>
      <c r="K25" s="116">
        <f t="shared" ref="K25:L27" si="11">SUM(K26)</f>
        <v>0</v>
      </c>
      <c r="L25" s="116">
        <f t="shared" si="11"/>
        <v>0</v>
      </c>
      <c r="M25" s="95"/>
      <c r="N25" s="87"/>
      <c r="O25" s="87"/>
      <c r="P25" s="87"/>
      <c r="Q25" s="87"/>
      <c r="R25" s="85">
        <v>121</v>
      </c>
    </row>
    <row r="26" spans="2:18" s="7" customFormat="1" ht="40.5">
      <c r="B26" s="68" t="s">
        <v>106</v>
      </c>
      <c r="C26" s="70" t="s">
        <v>1</v>
      </c>
      <c r="D26" s="70" t="s">
        <v>8</v>
      </c>
      <c r="E26" s="69" t="s">
        <v>54</v>
      </c>
      <c r="F26" s="69" t="s">
        <v>47</v>
      </c>
      <c r="G26" s="69" t="s">
        <v>48</v>
      </c>
      <c r="H26" s="69" t="s">
        <v>49</v>
      </c>
      <c r="I26" s="69"/>
      <c r="J26" s="117">
        <f>SUM(J27)</f>
        <v>76</v>
      </c>
      <c r="K26" s="117">
        <f t="shared" si="11"/>
        <v>0</v>
      </c>
      <c r="L26" s="117">
        <f t="shared" si="11"/>
        <v>0</v>
      </c>
      <c r="M26" s="118"/>
      <c r="N26" s="87"/>
      <c r="O26" s="87"/>
      <c r="P26" s="87"/>
      <c r="Q26" s="119"/>
      <c r="R26" s="116">
        <f t="shared" ref="R26:R28" si="12">SUM(R27)</f>
        <v>0</v>
      </c>
    </row>
    <row r="27" spans="2:18" s="7" customFormat="1" ht="21">
      <c r="B27" s="72" t="s">
        <v>67</v>
      </c>
      <c r="C27" s="74" t="s">
        <v>1</v>
      </c>
      <c r="D27" s="74" t="s">
        <v>8</v>
      </c>
      <c r="E27" s="73" t="s">
        <v>54</v>
      </c>
      <c r="F27" s="73" t="s">
        <v>11</v>
      </c>
      <c r="G27" s="73" t="s">
        <v>48</v>
      </c>
      <c r="H27" s="73" t="s">
        <v>49</v>
      </c>
      <c r="I27" s="73"/>
      <c r="J27" s="102">
        <f>SUM(J28)</f>
        <v>76</v>
      </c>
      <c r="K27" s="102">
        <f t="shared" si="11"/>
        <v>0</v>
      </c>
      <c r="L27" s="102">
        <f t="shared" si="11"/>
        <v>0</v>
      </c>
      <c r="M27" s="118"/>
      <c r="N27" s="87"/>
      <c r="O27" s="87"/>
      <c r="P27" s="87"/>
      <c r="Q27" s="119"/>
      <c r="R27" s="117">
        <f t="shared" si="12"/>
        <v>0</v>
      </c>
    </row>
    <row r="28" spans="2:18" s="8" customFormat="1" ht="40.5">
      <c r="B28" s="82" t="s">
        <v>108</v>
      </c>
      <c r="C28" s="83" t="s">
        <v>1</v>
      </c>
      <c r="D28" s="108" t="s">
        <v>8</v>
      </c>
      <c r="E28" s="83" t="s">
        <v>54</v>
      </c>
      <c r="F28" s="83" t="s">
        <v>11</v>
      </c>
      <c r="G28" s="83" t="s">
        <v>1</v>
      </c>
      <c r="H28" s="83" t="s">
        <v>68</v>
      </c>
      <c r="I28" s="84" t="s">
        <v>30</v>
      </c>
      <c r="J28" s="85">
        <v>76</v>
      </c>
      <c r="K28" s="85"/>
      <c r="L28" s="85"/>
      <c r="M28" s="120"/>
      <c r="N28" s="87"/>
      <c r="O28" s="87"/>
      <c r="P28" s="87"/>
      <c r="Q28" s="121"/>
      <c r="R28" s="102">
        <f t="shared" si="12"/>
        <v>0</v>
      </c>
    </row>
    <row r="29" spans="2:18" s="8" customFormat="1" ht="21">
      <c r="B29" s="49" t="s">
        <v>35</v>
      </c>
      <c r="C29" s="53" t="s">
        <v>1</v>
      </c>
      <c r="D29" s="122" t="s">
        <v>14</v>
      </c>
      <c r="E29" s="50"/>
      <c r="F29" s="51"/>
      <c r="G29" s="51"/>
      <c r="H29" s="52"/>
      <c r="I29" s="123"/>
      <c r="J29" s="116">
        <f>J30</f>
        <v>5</v>
      </c>
      <c r="K29" s="116">
        <f t="shared" ref="K29:L30" si="13">K30</f>
        <v>5</v>
      </c>
      <c r="L29" s="116">
        <f t="shared" si="13"/>
        <v>5</v>
      </c>
      <c r="M29" s="120"/>
      <c r="N29" s="87"/>
      <c r="O29" s="87"/>
      <c r="P29" s="87"/>
      <c r="Q29" s="121"/>
      <c r="R29" s="85"/>
    </row>
    <row r="30" spans="2:18" s="8" customFormat="1" ht="60.75">
      <c r="B30" s="68" t="s">
        <v>105</v>
      </c>
      <c r="C30" s="70" t="s">
        <v>1</v>
      </c>
      <c r="D30" s="70" t="s">
        <v>5</v>
      </c>
      <c r="E30" s="69" t="s">
        <v>20</v>
      </c>
      <c r="F30" s="69" t="s">
        <v>47</v>
      </c>
      <c r="G30" s="69" t="s">
        <v>48</v>
      </c>
      <c r="H30" s="69" t="s">
        <v>49</v>
      </c>
      <c r="I30" s="69"/>
      <c r="J30" s="85">
        <f>J31</f>
        <v>5</v>
      </c>
      <c r="K30" s="85">
        <f t="shared" si="13"/>
        <v>5</v>
      </c>
      <c r="L30" s="85">
        <f t="shared" si="13"/>
        <v>5</v>
      </c>
      <c r="M30" s="120"/>
      <c r="N30" s="87"/>
      <c r="O30" s="87"/>
      <c r="P30" s="87"/>
      <c r="Q30" s="121"/>
      <c r="R30" s="116">
        <f t="shared" ref="R30:R31" si="14">R31</f>
        <v>5</v>
      </c>
    </row>
    <row r="31" spans="2:18" s="8" customFormat="1" ht="21">
      <c r="B31" s="72" t="s">
        <v>94</v>
      </c>
      <c r="C31" s="73" t="s">
        <v>1</v>
      </c>
      <c r="D31" s="100" t="s">
        <v>14</v>
      </c>
      <c r="E31" s="73" t="s">
        <v>20</v>
      </c>
      <c r="F31" s="73" t="s">
        <v>16</v>
      </c>
      <c r="G31" s="73" t="s">
        <v>48</v>
      </c>
      <c r="H31" s="73" t="s">
        <v>49</v>
      </c>
      <c r="I31" s="101"/>
      <c r="J31" s="102">
        <f>J32</f>
        <v>5</v>
      </c>
      <c r="K31" s="102">
        <f>K32</f>
        <v>5</v>
      </c>
      <c r="L31" s="102">
        <f>L32</f>
        <v>5</v>
      </c>
      <c r="M31" s="120"/>
      <c r="N31" s="87"/>
      <c r="O31" s="87"/>
      <c r="P31" s="87"/>
      <c r="Q31" s="121"/>
      <c r="R31" s="85">
        <f t="shared" si="14"/>
        <v>5</v>
      </c>
    </row>
    <row r="32" spans="2:18" s="8" customFormat="1" ht="101.25">
      <c r="B32" s="124" t="s">
        <v>97</v>
      </c>
      <c r="C32" s="77" t="s">
        <v>1</v>
      </c>
      <c r="D32" s="103" t="s">
        <v>14</v>
      </c>
      <c r="E32" s="77" t="s">
        <v>20</v>
      </c>
      <c r="F32" s="77" t="s">
        <v>16</v>
      </c>
      <c r="G32" s="77" t="s">
        <v>1</v>
      </c>
      <c r="H32" s="77" t="s">
        <v>49</v>
      </c>
      <c r="I32" s="104"/>
      <c r="J32" s="105">
        <f t="shared" ref="J32:L32" si="15">J33</f>
        <v>5</v>
      </c>
      <c r="K32" s="105">
        <f t="shared" si="15"/>
        <v>5</v>
      </c>
      <c r="L32" s="105">
        <f t="shared" si="15"/>
        <v>5</v>
      </c>
      <c r="M32" s="120"/>
      <c r="N32" s="87"/>
      <c r="O32" s="87"/>
      <c r="P32" s="87"/>
      <c r="Q32" s="121"/>
      <c r="R32" s="102">
        <f>R33</f>
        <v>5</v>
      </c>
    </row>
    <row r="33" spans="2:18" s="8" customFormat="1" ht="101.25">
      <c r="B33" s="82" t="s">
        <v>137</v>
      </c>
      <c r="C33" s="83" t="s">
        <v>1</v>
      </c>
      <c r="D33" s="108" t="s">
        <v>14</v>
      </c>
      <c r="E33" s="83" t="s">
        <v>20</v>
      </c>
      <c r="F33" s="83" t="s">
        <v>16</v>
      </c>
      <c r="G33" s="83" t="s">
        <v>3</v>
      </c>
      <c r="H33" s="83" t="s">
        <v>122</v>
      </c>
      <c r="I33" s="84" t="s">
        <v>30</v>
      </c>
      <c r="J33" s="85">
        <v>5</v>
      </c>
      <c r="K33" s="85">
        <v>5</v>
      </c>
      <c r="L33" s="85">
        <v>5</v>
      </c>
      <c r="M33" s="120"/>
      <c r="N33" s="87"/>
      <c r="O33" s="87"/>
      <c r="P33" s="87"/>
      <c r="Q33" s="121"/>
      <c r="R33" s="105">
        <f t="shared" ref="R33" si="16">R34</f>
        <v>5</v>
      </c>
    </row>
    <row r="34" spans="2:18" s="9" customFormat="1" ht="21">
      <c r="B34" s="55" t="s">
        <v>36</v>
      </c>
      <c r="C34" s="125" t="s">
        <v>1</v>
      </c>
      <c r="D34" s="89" t="s">
        <v>18</v>
      </c>
      <c r="E34" s="90"/>
      <c r="F34" s="91"/>
      <c r="G34" s="91"/>
      <c r="H34" s="92"/>
      <c r="I34" s="93"/>
      <c r="J34" s="94">
        <f>J35</f>
        <v>1356</v>
      </c>
      <c r="K34" s="94">
        <f t="shared" ref="K34:L35" si="17">K35</f>
        <v>1194</v>
      </c>
      <c r="L34" s="94">
        <f t="shared" si="17"/>
        <v>1194</v>
      </c>
      <c r="M34" s="86"/>
      <c r="N34" s="87"/>
      <c r="O34" s="87"/>
      <c r="P34" s="87"/>
      <c r="Q34" s="88"/>
      <c r="R34" s="85">
        <v>5</v>
      </c>
    </row>
    <row r="35" spans="2:18" s="9" customFormat="1" ht="60.75">
      <c r="B35" s="68" t="s">
        <v>105</v>
      </c>
      <c r="C35" s="69" t="s">
        <v>1</v>
      </c>
      <c r="D35" s="126" t="s">
        <v>18</v>
      </c>
      <c r="E35" s="69" t="s">
        <v>20</v>
      </c>
      <c r="F35" s="69" t="s">
        <v>47</v>
      </c>
      <c r="G35" s="69" t="s">
        <v>48</v>
      </c>
      <c r="H35" s="69" t="s">
        <v>49</v>
      </c>
      <c r="I35" s="127"/>
      <c r="J35" s="117">
        <f>J36</f>
        <v>1356</v>
      </c>
      <c r="K35" s="117">
        <f t="shared" si="17"/>
        <v>1194</v>
      </c>
      <c r="L35" s="117">
        <f t="shared" si="17"/>
        <v>1194</v>
      </c>
      <c r="M35" s="128" t="e">
        <f>SUM(#REF!+M36)</f>
        <v>#REF!</v>
      </c>
      <c r="N35" s="87"/>
      <c r="O35" s="87"/>
      <c r="P35" s="87"/>
      <c r="Q35" s="88"/>
      <c r="R35" s="94">
        <f t="shared" ref="R35:R36" si="18">R36</f>
        <v>1194</v>
      </c>
    </row>
    <row r="36" spans="2:18" s="9" customFormat="1" ht="40.5">
      <c r="B36" s="72" t="s">
        <v>69</v>
      </c>
      <c r="C36" s="73" t="s">
        <v>1</v>
      </c>
      <c r="D36" s="100" t="s">
        <v>18</v>
      </c>
      <c r="E36" s="73" t="s">
        <v>20</v>
      </c>
      <c r="F36" s="73" t="s">
        <v>15</v>
      </c>
      <c r="G36" s="73" t="s">
        <v>48</v>
      </c>
      <c r="H36" s="73" t="s">
        <v>49</v>
      </c>
      <c r="I36" s="101"/>
      <c r="J36" s="102">
        <f>J37+J40</f>
        <v>1356</v>
      </c>
      <c r="K36" s="102">
        <f>K37+K40</f>
        <v>1194</v>
      </c>
      <c r="L36" s="102">
        <f>L37+L40</f>
        <v>1194</v>
      </c>
      <c r="M36" s="86"/>
      <c r="N36" s="87"/>
      <c r="O36" s="87"/>
      <c r="P36" s="87"/>
      <c r="Q36" s="88"/>
      <c r="R36" s="117">
        <f t="shared" si="18"/>
        <v>1194</v>
      </c>
    </row>
    <row r="37" spans="2:18" s="9" customFormat="1" ht="60.75">
      <c r="B37" s="129" t="s">
        <v>110</v>
      </c>
      <c r="C37" s="77" t="s">
        <v>1</v>
      </c>
      <c r="D37" s="103" t="s">
        <v>18</v>
      </c>
      <c r="E37" s="77" t="s">
        <v>20</v>
      </c>
      <c r="F37" s="77" t="s">
        <v>15</v>
      </c>
      <c r="G37" s="77" t="s">
        <v>1</v>
      </c>
      <c r="H37" s="77" t="s">
        <v>49</v>
      </c>
      <c r="I37" s="104"/>
      <c r="J37" s="105">
        <f>J38+J39</f>
        <v>1314</v>
      </c>
      <c r="K37" s="105">
        <f t="shared" ref="K37:L37" si="19">K38</f>
        <v>1154</v>
      </c>
      <c r="L37" s="105">
        <f t="shared" si="19"/>
        <v>1154</v>
      </c>
      <c r="M37" s="86"/>
      <c r="N37" s="87"/>
      <c r="O37" s="87"/>
      <c r="P37" s="87"/>
      <c r="Q37" s="88"/>
      <c r="R37" s="102">
        <f>R38+R41</f>
        <v>1194</v>
      </c>
    </row>
    <row r="38" spans="2:18" s="15" customFormat="1" ht="40.5">
      <c r="B38" s="82" t="s">
        <v>138</v>
      </c>
      <c r="C38" s="83" t="s">
        <v>1</v>
      </c>
      <c r="D38" s="108" t="s">
        <v>18</v>
      </c>
      <c r="E38" s="83" t="s">
        <v>20</v>
      </c>
      <c r="F38" s="83" t="s">
        <v>15</v>
      </c>
      <c r="G38" s="83" t="s">
        <v>1</v>
      </c>
      <c r="H38" s="83" t="s">
        <v>4</v>
      </c>
      <c r="I38" s="84" t="s">
        <v>29</v>
      </c>
      <c r="J38" s="85">
        <v>1154</v>
      </c>
      <c r="K38" s="85">
        <v>1154</v>
      </c>
      <c r="L38" s="85">
        <v>1154</v>
      </c>
      <c r="M38" s="130"/>
      <c r="N38" s="36"/>
      <c r="O38" s="36"/>
      <c r="P38" s="36"/>
      <c r="Q38" s="131"/>
      <c r="R38" s="105">
        <f t="shared" ref="R38" si="20">R39</f>
        <v>1154</v>
      </c>
    </row>
    <row r="39" spans="2:18" s="19" customFormat="1" ht="60.75">
      <c r="B39" s="82" t="s">
        <v>120</v>
      </c>
      <c r="C39" s="83" t="s">
        <v>1</v>
      </c>
      <c r="D39" s="108" t="s">
        <v>18</v>
      </c>
      <c r="E39" s="83" t="s">
        <v>20</v>
      </c>
      <c r="F39" s="83" t="s">
        <v>16</v>
      </c>
      <c r="G39" s="83" t="s">
        <v>1</v>
      </c>
      <c r="H39" s="83" t="s">
        <v>4</v>
      </c>
      <c r="I39" s="84" t="s">
        <v>28</v>
      </c>
      <c r="J39" s="85">
        <v>160</v>
      </c>
      <c r="K39" s="85">
        <v>0</v>
      </c>
      <c r="L39" s="85">
        <v>0</v>
      </c>
      <c r="M39" s="132"/>
      <c r="N39" s="133"/>
      <c r="O39" s="133"/>
      <c r="P39" s="133"/>
      <c r="Q39" s="133"/>
      <c r="R39" s="85">
        <v>1154</v>
      </c>
    </row>
    <row r="40" spans="2:18" s="17" customFormat="1" ht="40.5">
      <c r="B40" s="129" t="s">
        <v>109</v>
      </c>
      <c r="C40" s="77" t="s">
        <v>1</v>
      </c>
      <c r="D40" s="103" t="s">
        <v>18</v>
      </c>
      <c r="E40" s="77" t="s">
        <v>20</v>
      </c>
      <c r="F40" s="77" t="s">
        <v>15</v>
      </c>
      <c r="G40" s="77" t="s">
        <v>3</v>
      </c>
      <c r="H40" s="77" t="s">
        <v>49</v>
      </c>
      <c r="I40" s="84"/>
      <c r="J40" s="105">
        <f>J41</f>
        <v>42</v>
      </c>
      <c r="K40" s="105">
        <f t="shared" ref="K40:L40" si="21">K41</f>
        <v>40</v>
      </c>
      <c r="L40" s="105">
        <f t="shared" si="21"/>
        <v>40</v>
      </c>
      <c r="M40" s="134"/>
      <c r="N40" s="133"/>
      <c r="O40" s="133"/>
      <c r="P40" s="133"/>
      <c r="Q40" s="135"/>
      <c r="R40" s="85">
        <v>0</v>
      </c>
    </row>
    <row r="41" spans="2:18" s="16" customFormat="1" ht="40.5">
      <c r="B41" s="82" t="s">
        <v>139</v>
      </c>
      <c r="C41" s="83" t="s">
        <v>1</v>
      </c>
      <c r="D41" s="108" t="s">
        <v>18</v>
      </c>
      <c r="E41" s="83" t="s">
        <v>20</v>
      </c>
      <c r="F41" s="83" t="s">
        <v>15</v>
      </c>
      <c r="G41" s="83" t="s">
        <v>3</v>
      </c>
      <c r="H41" s="83" t="s">
        <v>70</v>
      </c>
      <c r="I41" s="84" t="s">
        <v>30</v>
      </c>
      <c r="J41" s="85">
        <v>42</v>
      </c>
      <c r="K41" s="85">
        <v>40</v>
      </c>
      <c r="L41" s="85">
        <v>40</v>
      </c>
      <c r="M41" s="136" t="e">
        <f>SUM(#REF!)</f>
        <v>#REF!</v>
      </c>
      <c r="N41" s="133"/>
      <c r="O41" s="133"/>
      <c r="P41" s="133"/>
      <c r="Q41" s="137"/>
      <c r="R41" s="105">
        <f t="shared" ref="R41" si="22">R42</f>
        <v>40</v>
      </c>
    </row>
    <row r="42" spans="2:18" s="16" customFormat="1" ht="21">
      <c r="B42" s="138" t="s">
        <v>111</v>
      </c>
      <c r="C42" s="56" t="s">
        <v>3</v>
      </c>
      <c r="D42" s="139"/>
      <c r="E42" s="140"/>
      <c r="F42" s="140"/>
      <c r="G42" s="140"/>
      <c r="H42" s="141"/>
      <c r="I42" s="84"/>
      <c r="J42" s="116">
        <f>J43</f>
        <v>80.800000000000011</v>
      </c>
      <c r="K42" s="116">
        <f t="shared" ref="K42:L44" si="23">K43</f>
        <v>81.300000000000011</v>
      </c>
      <c r="L42" s="116">
        <f t="shared" si="23"/>
        <v>84</v>
      </c>
      <c r="M42" s="142"/>
      <c r="N42" s="133"/>
      <c r="O42" s="133"/>
      <c r="P42" s="133"/>
      <c r="Q42" s="137"/>
      <c r="R42" s="85">
        <v>40</v>
      </c>
    </row>
    <row r="43" spans="2:18" s="16" customFormat="1" ht="21">
      <c r="B43" s="138" t="s">
        <v>112</v>
      </c>
      <c r="C43" s="56" t="s">
        <v>3</v>
      </c>
      <c r="D43" s="56" t="s">
        <v>2</v>
      </c>
      <c r="E43" s="63"/>
      <c r="F43" s="64"/>
      <c r="G43" s="64"/>
      <c r="H43" s="65"/>
      <c r="I43" s="84"/>
      <c r="J43" s="116">
        <f>J44</f>
        <v>80.800000000000011</v>
      </c>
      <c r="K43" s="116">
        <f t="shared" si="23"/>
        <v>81.300000000000011</v>
      </c>
      <c r="L43" s="116">
        <f t="shared" si="23"/>
        <v>84</v>
      </c>
      <c r="M43" s="142"/>
      <c r="N43" s="133"/>
      <c r="O43" s="133"/>
      <c r="P43" s="133"/>
      <c r="Q43" s="137"/>
      <c r="R43" s="116">
        <f t="shared" ref="R43:R45" si="24">R44</f>
        <v>84</v>
      </c>
    </row>
    <row r="44" spans="2:18" s="16" customFormat="1" ht="60.75">
      <c r="B44" s="68" t="s">
        <v>105</v>
      </c>
      <c r="C44" s="69" t="s">
        <v>3</v>
      </c>
      <c r="D44" s="126" t="s">
        <v>2</v>
      </c>
      <c r="E44" s="69" t="s">
        <v>20</v>
      </c>
      <c r="F44" s="69" t="s">
        <v>47</v>
      </c>
      <c r="G44" s="69" t="s">
        <v>48</v>
      </c>
      <c r="H44" s="69" t="s">
        <v>49</v>
      </c>
      <c r="I44" s="84"/>
      <c r="J44" s="117">
        <f>J45</f>
        <v>80.800000000000011</v>
      </c>
      <c r="K44" s="117">
        <f t="shared" si="23"/>
        <v>81.300000000000011</v>
      </c>
      <c r="L44" s="117">
        <f t="shared" si="23"/>
        <v>84</v>
      </c>
      <c r="M44" s="142"/>
      <c r="N44" s="133"/>
      <c r="O44" s="133"/>
      <c r="P44" s="133"/>
      <c r="Q44" s="137"/>
      <c r="R44" s="116">
        <f t="shared" si="24"/>
        <v>84</v>
      </c>
    </row>
    <row r="45" spans="2:18" s="28" customFormat="1" ht="60.75">
      <c r="B45" s="72" t="s">
        <v>99</v>
      </c>
      <c r="C45" s="73" t="s">
        <v>3</v>
      </c>
      <c r="D45" s="100" t="s">
        <v>2</v>
      </c>
      <c r="E45" s="73" t="s">
        <v>20</v>
      </c>
      <c r="F45" s="73" t="s">
        <v>27</v>
      </c>
      <c r="G45" s="73" t="s">
        <v>48</v>
      </c>
      <c r="H45" s="73" t="s">
        <v>49</v>
      </c>
      <c r="I45" s="101"/>
      <c r="J45" s="102">
        <f>J46</f>
        <v>80.800000000000011</v>
      </c>
      <c r="K45" s="102">
        <f>K46</f>
        <v>81.300000000000011</v>
      </c>
      <c r="L45" s="102">
        <f>L46</f>
        <v>84</v>
      </c>
      <c r="M45" s="143"/>
      <c r="N45" s="87"/>
      <c r="O45" s="87"/>
      <c r="P45" s="87"/>
      <c r="Q45" s="144"/>
      <c r="R45" s="117">
        <f t="shared" si="24"/>
        <v>84</v>
      </c>
    </row>
    <row r="46" spans="2:18" s="28" customFormat="1" ht="60.75">
      <c r="B46" s="76" t="s">
        <v>100</v>
      </c>
      <c r="C46" s="77" t="s">
        <v>3</v>
      </c>
      <c r="D46" s="103" t="s">
        <v>2</v>
      </c>
      <c r="E46" s="77" t="s">
        <v>20</v>
      </c>
      <c r="F46" s="77" t="s">
        <v>27</v>
      </c>
      <c r="G46" s="77" t="s">
        <v>1</v>
      </c>
      <c r="H46" s="77" t="s">
        <v>49</v>
      </c>
      <c r="I46" s="104"/>
      <c r="J46" s="105">
        <f>J47+J48</f>
        <v>80.800000000000011</v>
      </c>
      <c r="K46" s="105">
        <f>K47+K48</f>
        <v>81.300000000000011</v>
      </c>
      <c r="L46" s="105">
        <f>L47+L48</f>
        <v>84</v>
      </c>
      <c r="M46" s="143"/>
      <c r="N46" s="87"/>
      <c r="O46" s="87"/>
      <c r="P46" s="87"/>
      <c r="Q46" s="144"/>
      <c r="R46" s="102">
        <f>R47</f>
        <v>84</v>
      </c>
    </row>
    <row r="47" spans="2:18" s="28" customFormat="1" ht="40.5">
      <c r="B47" s="82" t="s">
        <v>140</v>
      </c>
      <c r="C47" s="83" t="s">
        <v>3</v>
      </c>
      <c r="D47" s="108" t="s">
        <v>2</v>
      </c>
      <c r="E47" s="83" t="s">
        <v>20</v>
      </c>
      <c r="F47" s="83" t="s">
        <v>27</v>
      </c>
      <c r="G47" s="83" t="s">
        <v>1</v>
      </c>
      <c r="H47" s="83" t="s">
        <v>101</v>
      </c>
      <c r="I47" s="84" t="s">
        <v>29</v>
      </c>
      <c r="J47" s="85">
        <v>74.400000000000006</v>
      </c>
      <c r="K47" s="85">
        <v>74.400000000000006</v>
      </c>
      <c r="L47" s="85">
        <v>74.400000000000006</v>
      </c>
      <c r="M47" s="143"/>
      <c r="N47" s="87"/>
      <c r="O47" s="87"/>
      <c r="P47" s="87"/>
      <c r="Q47" s="144"/>
      <c r="R47" s="105">
        <f>R48+R49</f>
        <v>84</v>
      </c>
    </row>
    <row r="48" spans="2:18" s="28" customFormat="1" ht="60.75">
      <c r="B48" s="82" t="s">
        <v>130</v>
      </c>
      <c r="C48" s="83" t="s">
        <v>3</v>
      </c>
      <c r="D48" s="108" t="s">
        <v>2</v>
      </c>
      <c r="E48" s="83" t="s">
        <v>20</v>
      </c>
      <c r="F48" s="83" t="s">
        <v>27</v>
      </c>
      <c r="G48" s="83" t="s">
        <v>1</v>
      </c>
      <c r="H48" s="83" t="s">
        <v>101</v>
      </c>
      <c r="I48" s="84" t="s">
        <v>28</v>
      </c>
      <c r="J48" s="85">
        <v>6.4</v>
      </c>
      <c r="K48" s="85">
        <v>6.9</v>
      </c>
      <c r="L48" s="85">
        <v>9.6</v>
      </c>
      <c r="M48" s="143"/>
      <c r="N48" s="87"/>
      <c r="O48" s="87"/>
      <c r="P48" s="87"/>
      <c r="Q48" s="144"/>
      <c r="R48" s="85">
        <v>74.400000000000006</v>
      </c>
    </row>
    <row r="49" spans="2:18" s="9" customFormat="1" ht="40.5">
      <c r="B49" s="55" t="s">
        <v>37</v>
      </c>
      <c r="C49" s="89" t="s">
        <v>2</v>
      </c>
      <c r="D49" s="63"/>
      <c r="E49" s="64"/>
      <c r="F49" s="64"/>
      <c r="G49" s="64"/>
      <c r="H49" s="65"/>
      <c r="I49" s="145"/>
      <c r="J49" s="94">
        <f>J50+J55</f>
        <v>135</v>
      </c>
      <c r="K49" s="94">
        <f t="shared" ref="K49:L49" si="25">K50+K55</f>
        <v>135</v>
      </c>
      <c r="L49" s="94">
        <f t="shared" si="25"/>
        <v>135</v>
      </c>
      <c r="M49" s="86"/>
      <c r="N49" s="87"/>
      <c r="O49" s="87"/>
      <c r="P49" s="87"/>
      <c r="Q49" s="88"/>
      <c r="R49" s="85">
        <v>9.6</v>
      </c>
    </row>
    <row r="50" spans="2:18" s="28" customFormat="1" ht="49.9" customHeight="1">
      <c r="B50" s="138" t="s">
        <v>113</v>
      </c>
      <c r="C50" s="89" t="s">
        <v>2</v>
      </c>
      <c r="D50" s="89" t="s">
        <v>10</v>
      </c>
      <c r="E50" s="146"/>
      <c r="F50" s="147"/>
      <c r="G50" s="147"/>
      <c r="H50" s="148"/>
      <c r="I50" s="93"/>
      <c r="J50" s="94">
        <f>SUM(J51)</f>
        <v>12</v>
      </c>
      <c r="K50" s="94">
        <f t="shared" ref="K50:L50" si="26">SUM(K51)</f>
        <v>12</v>
      </c>
      <c r="L50" s="94">
        <f t="shared" si="26"/>
        <v>12</v>
      </c>
      <c r="M50" s="143"/>
      <c r="N50" s="87"/>
      <c r="O50" s="87"/>
      <c r="P50" s="87"/>
      <c r="Q50" s="144"/>
      <c r="R50" s="94">
        <f t="shared" ref="R50" si="27">R51+R56</f>
        <v>135</v>
      </c>
    </row>
    <row r="51" spans="2:18" s="9" customFormat="1" ht="60.75">
      <c r="B51" s="68" t="s">
        <v>105</v>
      </c>
      <c r="C51" s="70" t="s">
        <v>2</v>
      </c>
      <c r="D51" s="70" t="s">
        <v>10</v>
      </c>
      <c r="E51" s="69" t="s">
        <v>20</v>
      </c>
      <c r="F51" s="69" t="s">
        <v>47</v>
      </c>
      <c r="G51" s="69" t="s">
        <v>48</v>
      </c>
      <c r="H51" s="69" t="s">
        <v>49</v>
      </c>
      <c r="I51" s="69"/>
      <c r="J51" s="117">
        <f>J52</f>
        <v>12</v>
      </c>
      <c r="K51" s="117">
        <f t="shared" ref="K51:L51" si="28">K52</f>
        <v>12</v>
      </c>
      <c r="L51" s="117">
        <f t="shared" si="28"/>
        <v>12</v>
      </c>
      <c r="M51" s="86"/>
      <c r="N51" s="87"/>
      <c r="O51" s="87"/>
      <c r="P51" s="87"/>
      <c r="Q51" s="88"/>
      <c r="R51" s="94">
        <f t="shared" ref="R51" si="29">SUM(R52)</f>
        <v>12</v>
      </c>
    </row>
    <row r="52" spans="2:18" s="20" customFormat="1" ht="60.75">
      <c r="B52" s="72" t="s">
        <v>71</v>
      </c>
      <c r="C52" s="74" t="s">
        <v>2</v>
      </c>
      <c r="D52" s="74" t="s">
        <v>10</v>
      </c>
      <c r="E52" s="73" t="s">
        <v>20</v>
      </c>
      <c r="F52" s="73" t="s">
        <v>6</v>
      </c>
      <c r="G52" s="73" t="s">
        <v>48</v>
      </c>
      <c r="H52" s="73" t="s">
        <v>49</v>
      </c>
      <c r="I52" s="73"/>
      <c r="J52" s="102">
        <f>SUM(J53)</f>
        <v>12</v>
      </c>
      <c r="K52" s="102">
        <f t="shared" ref="K52:L52" si="30">SUM(K53)</f>
        <v>12</v>
      </c>
      <c r="L52" s="102">
        <f t="shared" si="30"/>
        <v>12</v>
      </c>
      <c r="M52" s="149"/>
      <c r="N52" s="150"/>
      <c r="O52" s="150"/>
      <c r="P52" s="150"/>
      <c r="Q52" s="151"/>
      <c r="R52" s="117">
        <f t="shared" ref="R52" si="31">R53</f>
        <v>12</v>
      </c>
    </row>
    <row r="53" spans="2:18" s="20" customFormat="1" ht="40.5">
      <c r="B53" s="76" t="s">
        <v>72</v>
      </c>
      <c r="C53" s="78" t="s">
        <v>2</v>
      </c>
      <c r="D53" s="78" t="s">
        <v>10</v>
      </c>
      <c r="E53" s="77" t="s">
        <v>20</v>
      </c>
      <c r="F53" s="77" t="s">
        <v>6</v>
      </c>
      <c r="G53" s="77" t="s">
        <v>1</v>
      </c>
      <c r="H53" s="77" t="s">
        <v>49</v>
      </c>
      <c r="I53" s="77"/>
      <c r="J53" s="105">
        <f>SUM(J54)</f>
        <v>12</v>
      </c>
      <c r="K53" s="105">
        <f>SUM(K54)</f>
        <v>12</v>
      </c>
      <c r="L53" s="105">
        <f>SUM(L54)</f>
        <v>12</v>
      </c>
      <c r="M53" s="149"/>
      <c r="N53" s="150"/>
      <c r="O53" s="150"/>
      <c r="P53" s="150"/>
      <c r="Q53" s="151"/>
      <c r="R53" s="102">
        <f t="shared" ref="R53" si="32">SUM(R54)</f>
        <v>12</v>
      </c>
    </row>
    <row r="54" spans="2:18" s="21" customFormat="1" ht="60.75">
      <c r="B54" s="82" t="s">
        <v>131</v>
      </c>
      <c r="C54" s="83" t="s">
        <v>2</v>
      </c>
      <c r="D54" s="108" t="s">
        <v>10</v>
      </c>
      <c r="E54" s="152" t="s">
        <v>20</v>
      </c>
      <c r="F54" s="152" t="s">
        <v>6</v>
      </c>
      <c r="G54" s="152" t="s">
        <v>1</v>
      </c>
      <c r="H54" s="152" t="s">
        <v>73</v>
      </c>
      <c r="I54" s="84">
        <v>200</v>
      </c>
      <c r="J54" s="153">
        <v>12</v>
      </c>
      <c r="K54" s="85">
        <v>12</v>
      </c>
      <c r="L54" s="85">
        <v>12</v>
      </c>
      <c r="M54" s="154"/>
      <c r="N54" s="155"/>
      <c r="O54" s="155"/>
      <c r="P54" s="155"/>
      <c r="Q54" s="156"/>
      <c r="R54" s="105">
        <f>SUM(R55)</f>
        <v>12</v>
      </c>
    </row>
    <row r="55" spans="2:18" s="21" customFormat="1" ht="21">
      <c r="B55" s="157" t="s">
        <v>114</v>
      </c>
      <c r="C55" s="89" t="s">
        <v>2</v>
      </c>
      <c r="D55" s="89" t="s">
        <v>19</v>
      </c>
      <c r="E55" s="146"/>
      <c r="F55" s="147"/>
      <c r="G55" s="147"/>
      <c r="H55" s="148"/>
      <c r="I55" s="84"/>
      <c r="J55" s="158">
        <f>J56</f>
        <v>123</v>
      </c>
      <c r="K55" s="158">
        <f t="shared" ref="K55:L57" si="33">K56</f>
        <v>123</v>
      </c>
      <c r="L55" s="158">
        <f t="shared" si="33"/>
        <v>123</v>
      </c>
      <c r="M55" s="154"/>
      <c r="N55" s="155"/>
      <c r="O55" s="155"/>
      <c r="P55" s="155"/>
      <c r="Q55" s="156"/>
      <c r="R55" s="85">
        <v>12</v>
      </c>
    </row>
    <row r="56" spans="2:18" s="21" customFormat="1" ht="60.75">
      <c r="B56" s="68" t="s">
        <v>105</v>
      </c>
      <c r="C56" s="70" t="s">
        <v>2</v>
      </c>
      <c r="D56" s="70" t="s">
        <v>19</v>
      </c>
      <c r="E56" s="69" t="s">
        <v>20</v>
      </c>
      <c r="F56" s="69" t="s">
        <v>47</v>
      </c>
      <c r="G56" s="69" t="s">
        <v>48</v>
      </c>
      <c r="H56" s="69" t="s">
        <v>49</v>
      </c>
      <c r="I56" s="84"/>
      <c r="J56" s="159">
        <f>J57</f>
        <v>123</v>
      </c>
      <c r="K56" s="159">
        <f t="shared" si="33"/>
        <v>123</v>
      </c>
      <c r="L56" s="159">
        <f t="shared" si="33"/>
        <v>123</v>
      </c>
      <c r="M56" s="154"/>
      <c r="N56" s="155"/>
      <c r="O56" s="155"/>
      <c r="P56" s="155"/>
      <c r="Q56" s="156"/>
      <c r="R56" s="158">
        <f t="shared" ref="R56:R58" si="34">R57</f>
        <v>123</v>
      </c>
    </row>
    <row r="57" spans="2:18" s="21" customFormat="1" ht="60.75">
      <c r="B57" s="72" t="s">
        <v>71</v>
      </c>
      <c r="C57" s="74" t="s">
        <v>2</v>
      </c>
      <c r="D57" s="74" t="s">
        <v>19</v>
      </c>
      <c r="E57" s="73" t="s">
        <v>20</v>
      </c>
      <c r="F57" s="73" t="s">
        <v>6</v>
      </c>
      <c r="G57" s="73" t="s">
        <v>48</v>
      </c>
      <c r="H57" s="73" t="s">
        <v>49</v>
      </c>
      <c r="I57" s="84"/>
      <c r="J57" s="160">
        <f>J58</f>
        <v>123</v>
      </c>
      <c r="K57" s="160">
        <f t="shared" si="33"/>
        <v>123</v>
      </c>
      <c r="L57" s="160">
        <f t="shared" si="33"/>
        <v>123</v>
      </c>
      <c r="M57" s="154"/>
      <c r="N57" s="155"/>
      <c r="O57" s="155"/>
      <c r="P57" s="155"/>
      <c r="Q57" s="156"/>
      <c r="R57" s="159">
        <f t="shared" si="34"/>
        <v>123</v>
      </c>
    </row>
    <row r="58" spans="2:18" s="22" customFormat="1" ht="40.5">
      <c r="B58" s="76" t="s">
        <v>74</v>
      </c>
      <c r="C58" s="78" t="s">
        <v>2</v>
      </c>
      <c r="D58" s="78" t="s">
        <v>19</v>
      </c>
      <c r="E58" s="77" t="s">
        <v>20</v>
      </c>
      <c r="F58" s="77" t="s">
        <v>6</v>
      </c>
      <c r="G58" s="77" t="s">
        <v>3</v>
      </c>
      <c r="H58" s="77" t="s">
        <v>49</v>
      </c>
      <c r="I58" s="77"/>
      <c r="J58" s="105">
        <f>SUM(J59)</f>
        <v>123</v>
      </c>
      <c r="K58" s="105">
        <f t="shared" ref="K58:L58" si="35">SUM(K59)</f>
        <v>123</v>
      </c>
      <c r="L58" s="105">
        <f t="shared" si="35"/>
        <v>123</v>
      </c>
      <c r="M58" s="161"/>
      <c r="N58" s="155"/>
      <c r="O58" s="155"/>
      <c r="P58" s="155"/>
      <c r="Q58" s="162"/>
      <c r="R58" s="160">
        <f t="shared" si="34"/>
        <v>123</v>
      </c>
    </row>
    <row r="59" spans="2:18" s="29" customFormat="1" ht="40.5">
      <c r="B59" s="82" t="s">
        <v>141</v>
      </c>
      <c r="C59" s="83" t="s">
        <v>2</v>
      </c>
      <c r="D59" s="108" t="s">
        <v>19</v>
      </c>
      <c r="E59" s="152" t="s">
        <v>20</v>
      </c>
      <c r="F59" s="152" t="s">
        <v>6</v>
      </c>
      <c r="G59" s="152" t="s">
        <v>3</v>
      </c>
      <c r="H59" s="152" t="s">
        <v>73</v>
      </c>
      <c r="I59" s="84">
        <v>200</v>
      </c>
      <c r="J59" s="85">
        <v>123</v>
      </c>
      <c r="K59" s="85">
        <v>123</v>
      </c>
      <c r="L59" s="85">
        <v>123</v>
      </c>
      <c r="M59" s="163"/>
      <c r="N59" s="164"/>
      <c r="O59" s="164"/>
      <c r="P59" s="164"/>
      <c r="Q59" s="165"/>
      <c r="R59" s="105">
        <f t="shared" ref="R59" si="36">SUM(R60)</f>
        <v>123</v>
      </c>
    </row>
    <row r="60" spans="2:18" s="30" customFormat="1" ht="21">
      <c r="B60" s="55" t="s">
        <v>38</v>
      </c>
      <c r="C60" s="89" t="s">
        <v>5</v>
      </c>
      <c r="D60" s="63"/>
      <c r="E60" s="64"/>
      <c r="F60" s="64"/>
      <c r="G60" s="64"/>
      <c r="H60" s="65"/>
      <c r="I60" s="93"/>
      <c r="J60" s="94">
        <f>J61+J68</f>
        <v>7660.8</v>
      </c>
      <c r="K60" s="94">
        <f t="shared" ref="K60:L60" si="37">K61+K68</f>
        <v>2523.4</v>
      </c>
      <c r="L60" s="94">
        <f t="shared" si="37"/>
        <v>4238.5</v>
      </c>
      <c r="M60" s="166"/>
      <c r="N60" s="150"/>
      <c r="O60" s="150"/>
      <c r="P60" s="150"/>
      <c r="Q60" s="150"/>
      <c r="R60" s="85">
        <v>123</v>
      </c>
    </row>
    <row r="61" spans="2:18" s="9" customFormat="1" ht="21">
      <c r="B61" s="55" t="s">
        <v>39</v>
      </c>
      <c r="C61" s="89" t="s">
        <v>5</v>
      </c>
      <c r="D61" s="89" t="s">
        <v>10</v>
      </c>
      <c r="E61" s="167"/>
      <c r="F61" s="168"/>
      <c r="G61" s="168"/>
      <c r="H61" s="169"/>
      <c r="I61" s="93"/>
      <c r="J61" s="94">
        <f>SUM(J62)</f>
        <v>7383.7</v>
      </c>
      <c r="K61" s="94">
        <f t="shared" ref="K61:L64" si="38">SUM(K62)</f>
        <v>2513.4</v>
      </c>
      <c r="L61" s="94">
        <f t="shared" si="38"/>
        <v>4238.5</v>
      </c>
      <c r="M61" s="86"/>
      <c r="N61" s="87"/>
      <c r="O61" s="87"/>
      <c r="P61" s="87"/>
      <c r="Q61" s="88"/>
      <c r="R61" s="94">
        <f t="shared" ref="R61" si="39">R62+R69</f>
        <v>4238.5</v>
      </c>
    </row>
    <row r="62" spans="2:18" s="9" customFormat="1" ht="40.5">
      <c r="B62" s="68" t="s">
        <v>104</v>
      </c>
      <c r="C62" s="70" t="s">
        <v>5</v>
      </c>
      <c r="D62" s="170" t="s">
        <v>10</v>
      </c>
      <c r="E62" s="69" t="s">
        <v>77</v>
      </c>
      <c r="F62" s="69" t="s">
        <v>47</v>
      </c>
      <c r="G62" s="69" t="s">
        <v>48</v>
      </c>
      <c r="H62" s="69" t="s">
        <v>49</v>
      </c>
      <c r="I62" s="127"/>
      <c r="J62" s="117">
        <f>SUM(J63)</f>
        <v>7383.7</v>
      </c>
      <c r="K62" s="117">
        <f t="shared" si="38"/>
        <v>2513.4</v>
      </c>
      <c r="L62" s="117">
        <f t="shared" si="38"/>
        <v>4238.5</v>
      </c>
      <c r="M62" s="86"/>
      <c r="N62" s="87"/>
      <c r="O62" s="87"/>
      <c r="P62" s="87"/>
      <c r="Q62" s="88"/>
      <c r="R62" s="94">
        <f t="shared" ref="R62:R64" si="40">SUM(R63)</f>
        <v>4238.5</v>
      </c>
    </row>
    <row r="63" spans="2:18" s="9" customFormat="1" ht="21">
      <c r="B63" s="72" t="s">
        <v>75</v>
      </c>
      <c r="C63" s="74" t="s">
        <v>5</v>
      </c>
      <c r="D63" s="171" t="s">
        <v>10</v>
      </c>
      <c r="E63" s="73" t="s">
        <v>77</v>
      </c>
      <c r="F63" s="73" t="s">
        <v>11</v>
      </c>
      <c r="G63" s="73" t="s">
        <v>48</v>
      </c>
      <c r="H63" s="73" t="s">
        <v>49</v>
      </c>
      <c r="I63" s="101"/>
      <c r="J63" s="102">
        <f>SUM(J64)</f>
        <v>7383.7</v>
      </c>
      <c r="K63" s="102">
        <f t="shared" si="38"/>
        <v>2513.4</v>
      </c>
      <c r="L63" s="102">
        <f t="shared" si="38"/>
        <v>4238.5</v>
      </c>
      <c r="M63" s="86"/>
      <c r="N63" s="87"/>
      <c r="O63" s="87"/>
      <c r="P63" s="87"/>
      <c r="Q63" s="88"/>
      <c r="R63" s="117">
        <f t="shared" si="40"/>
        <v>4238.5</v>
      </c>
    </row>
    <row r="64" spans="2:18" s="9" customFormat="1" ht="60.75">
      <c r="B64" s="76" t="s">
        <v>76</v>
      </c>
      <c r="C64" s="78" t="s">
        <v>5</v>
      </c>
      <c r="D64" s="172" t="s">
        <v>10</v>
      </c>
      <c r="E64" s="77" t="s">
        <v>77</v>
      </c>
      <c r="F64" s="77" t="s">
        <v>11</v>
      </c>
      <c r="G64" s="77" t="s">
        <v>1</v>
      </c>
      <c r="H64" s="77" t="s">
        <v>49</v>
      </c>
      <c r="I64" s="104"/>
      <c r="J64" s="105">
        <f>SUM(J65+J66+J67)</f>
        <v>7383.7</v>
      </c>
      <c r="K64" s="105">
        <f t="shared" si="38"/>
        <v>2513.4</v>
      </c>
      <c r="L64" s="105">
        <f>SUM(L65+L66)</f>
        <v>4238.5</v>
      </c>
      <c r="M64" s="86"/>
      <c r="N64" s="87"/>
      <c r="O64" s="87"/>
      <c r="P64" s="87"/>
      <c r="Q64" s="88"/>
      <c r="R64" s="102">
        <f t="shared" si="40"/>
        <v>4238.5</v>
      </c>
    </row>
    <row r="65" spans="2:18" s="9" customFormat="1" ht="60.75">
      <c r="B65" s="82" t="s">
        <v>132</v>
      </c>
      <c r="C65" s="83" t="s">
        <v>5</v>
      </c>
      <c r="D65" s="108" t="s">
        <v>10</v>
      </c>
      <c r="E65" s="83" t="s">
        <v>77</v>
      </c>
      <c r="F65" s="83" t="s">
        <v>11</v>
      </c>
      <c r="G65" s="83" t="s">
        <v>1</v>
      </c>
      <c r="H65" s="83" t="s">
        <v>52</v>
      </c>
      <c r="I65" s="84" t="s">
        <v>28</v>
      </c>
      <c r="J65" s="85">
        <v>2383.6999999999998</v>
      </c>
      <c r="K65" s="85">
        <v>2513.4</v>
      </c>
      <c r="L65" s="85">
        <v>2724.7</v>
      </c>
      <c r="M65" s="86"/>
      <c r="N65" s="87"/>
      <c r="O65" s="87"/>
      <c r="P65" s="87"/>
      <c r="Q65" s="88"/>
      <c r="R65" s="105">
        <f>SUM(R66+R68)</f>
        <v>4238.5</v>
      </c>
    </row>
    <row r="66" spans="2:18" s="9" customFormat="1" ht="81">
      <c r="B66" s="82" t="s">
        <v>142</v>
      </c>
      <c r="C66" s="83" t="s">
        <v>5</v>
      </c>
      <c r="D66" s="108" t="s">
        <v>10</v>
      </c>
      <c r="E66" s="83" t="s">
        <v>77</v>
      </c>
      <c r="F66" s="83" t="s">
        <v>11</v>
      </c>
      <c r="G66" s="83" t="s">
        <v>1</v>
      </c>
      <c r="H66" s="83" t="s">
        <v>155</v>
      </c>
      <c r="I66" s="84" t="s">
        <v>28</v>
      </c>
      <c r="J66" s="85"/>
      <c r="K66" s="85"/>
      <c r="L66" s="85">
        <v>1513.8</v>
      </c>
      <c r="M66" s="86"/>
      <c r="N66" s="87"/>
      <c r="O66" s="87"/>
      <c r="P66" s="87"/>
      <c r="Q66" s="88"/>
      <c r="R66" s="85">
        <v>2724.7</v>
      </c>
    </row>
    <row r="67" spans="2:18" s="9" customFormat="1" ht="81">
      <c r="B67" s="82" t="s">
        <v>142</v>
      </c>
      <c r="C67" s="83" t="s">
        <v>5</v>
      </c>
      <c r="D67" s="108" t="s">
        <v>10</v>
      </c>
      <c r="E67" s="83" t="s">
        <v>77</v>
      </c>
      <c r="F67" s="83" t="s">
        <v>11</v>
      </c>
      <c r="G67" s="83" t="s">
        <v>1</v>
      </c>
      <c r="H67" s="83" t="s">
        <v>143</v>
      </c>
      <c r="I67" s="84" t="s">
        <v>28</v>
      </c>
      <c r="J67" s="85">
        <v>5000</v>
      </c>
      <c r="K67" s="85"/>
      <c r="L67" s="85"/>
      <c r="M67" s="86"/>
      <c r="N67" s="87"/>
      <c r="O67" s="87"/>
      <c r="P67" s="87"/>
      <c r="Q67" s="88"/>
      <c r="R67" s="85"/>
    </row>
    <row r="68" spans="2:18" s="9" customFormat="1" ht="31.15" customHeight="1">
      <c r="B68" s="55" t="s">
        <v>40</v>
      </c>
      <c r="C68" s="89" t="s">
        <v>5</v>
      </c>
      <c r="D68" s="89" t="s">
        <v>17</v>
      </c>
      <c r="E68" s="90"/>
      <c r="F68" s="91"/>
      <c r="G68" s="91"/>
      <c r="H68" s="92"/>
      <c r="I68" s="93"/>
      <c r="J68" s="94">
        <f>SUM(J69+J77+J73)</f>
        <v>277.10000000000002</v>
      </c>
      <c r="K68" s="94">
        <f>SUM(K69+K77)</f>
        <v>10</v>
      </c>
      <c r="L68" s="94">
        <f>SUM(L69+L77)</f>
        <v>0</v>
      </c>
      <c r="M68" s="86"/>
      <c r="N68" s="87"/>
      <c r="O68" s="87"/>
      <c r="P68" s="87"/>
      <c r="Q68" s="88"/>
      <c r="R68" s="85">
        <v>1513.8</v>
      </c>
    </row>
    <row r="69" spans="2:18" s="20" customFormat="1" ht="40.5">
      <c r="B69" s="68" t="s">
        <v>104</v>
      </c>
      <c r="C69" s="70" t="s">
        <v>5</v>
      </c>
      <c r="D69" s="170" t="s">
        <v>17</v>
      </c>
      <c r="E69" s="69" t="s">
        <v>77</v>
      </c>
      <c r="F69" s="69" t="s">
        <v>47</v>
      </c>
      <c r="G69" s="69" t="s">
        <v>48</v>
      </c>
      <c r="H69" s="69" t="s">
        <v>49</v>
      </c>
      <c r="I69" s="127"/>
      <c r="J69" s="117">
        <f>SUM(J70)</f>
        <v>266.10000000000002</v>
      </c>
      <c r="K69" s="117">
        <f t="shared" ref="K69:L69" si="41">SUM(K70)</f>
        <v>0</v>
      </c>
      <c r="L69" s="117">
        <f t="shared" si="41"/>
        <v>0</v>
      </c>
      <c r="M69" s="149"/>
      <c r="N69" s="150"/>
      <c r="O69" s="150"/>
      <c r="P69" s="150"/>
      <c r="Q69" s="151"/>
      <c r="R69" s="94">
        <f>SUM(R70+R78)</f>
        <v>0</v>
      </c>
    </row>
    <row r="70" spans="2:18" s="14" customFormat="1" ht="21">
      <c r="B70" s="72" t="s">
        <v>78</v>
      </c>
      <c r="C70" s="74" t="s">
        <v>5</v>
      </c>
      <c r="D70" s="171" t="s">
        <v>17</v>
      </c>
      <c r="E70" s="73" t="s">
        <v>77</v>
      </c>
      <c r="F70" s="73" t="s">
        <v>50</v>
      </c>
      <c r="G70" s="73" t="s">
        <v>48</v>
      </c>
      <c r="H70" s="73" t="s">
        <v>49</v>
      </c>
      <c r="I70" s="101"/>
      <c r="J70" s="102">
        <f>J71</f>
        <v>266.10000000000002</v>
      </c>
      <c r="K70" s="102">
        <f t="shared" ref="K70:L70" si="42">K71</f>
        <v>0</v>
      </c>
      <c r="L70" s="102">
        <f t="shared" si="42"/>
        <v>0</v>
      </c>
      <c r="M70" s="95"/>
      <c r="N70" s="87"/>
      <c r="O70" s="87"/>
      <c r="P70" s="87"/>
      <c r="Q70" s="87"/>
      <c r="R70" s="117">
        <f t="shared" ref="R70" si="43">SUM(R71)</f>
        <v>0</v>
      </c>
    </row>
    <row r="71" spans="2:18" s="12" customFormat="1" ht="40.5">
      <c r="B71" s="76" t="s">
        <v>79</v>
      </c>
      <c r="C71" s="78" t="s">
        <v>5</v>
      </c>
      <c r="D71" s="172" t="s">
        <v>17</v>
      </c>
      <c r="E71" s="77" t="s">
        <v>77</v>
      </c>
      <c r="F71" s="77" t="s">
        <v>50</v>
      </c>
      <c r="G71" s="77" t="s">
        <v>1</v>
      </c>
      <c r="H71" s="77" t="s">
        <v>49</v>
      </c>
      <c r="I71" s="104"/>
      <c r="J71" s="105">
        <f>SUM(J72)</f>
        <v>266.10000000000002</v>
      </c>
      <c r="K71" s="105">
        <f t="shared" ref="K71:L71" si="44">SUM(K72)</f>
        <v>0</v>
      </c>
      <c r="L71" s="105">
        <f t="shared" si="44"/>
        <v>0</v>
      </c>
      <c r="M71" s="95"/>
      <c r="N71" s="87"/>
      <c r="O71" s="87"/>
      <c r="P71" s="87"/>
      <c r="Q71" s="87"/>
      <c r="R71" s="102">
        <f t="shared" ref="R71" si="45">R72</f>
        <v>0</v>
      </c>
    </row>
    <row r="72" spans="2:18" s="12" customFormat="1" ht="40.5">
      <c r="B72" s="82" t="s">
        <v>80</v>
      </c>
      <c r="C72" s="83" t="s">
        <v>5</v>
      </c>
      <c r="D72" s="108" t="s">
        <v>17</v>
      </c>
      <c r="E72" s="152" t="s">
        <v>77</v>
      </c>
      <c r="F72" s="152" t="s">
        <v>50</v>
      </c>
      <c r="G72" s="152" t="s">
        <v>1</v>
      </c>
      <c r="H72" s="152" t="s">
        <v>81</v>
      </c>
      <c r="I72" s="84" t="s">
        <v>28</v>
      </c>
      <c r="J72" s="85">
        <v>266.10000000000002</v>
      </c>
      <c r="K72" s="85">
        <v>0</v>
      </c>
      <c r="L72" s="85">
        <v>0</v>
      </c>
      <c r="M72" s="95"/>
      <c r="N72" s="87"/>
      <c r="O72" s="87"/>
      <c r="P72" s="87"/>
      <c r="Q72" s="87"/>
      <c r="R72" s="105">
        <f t="shared" ref="R72" si="46">SUM(R73)</f>
        <v>0</v>
      </c>
    </row>
    <row r="73" spans="2:18" s="9" customFormat="1" ht="41.25">
      <c r="B73" s="173" t="s">
        <v>144</v>
      </c>
      <c r="C73" s="69" t="s">
        <v>5</v>
      </c>
      <c r="D73" s="126" t="s">
        <v>17</v>
      </c>
      <c r="E73" s="70" t="s">
        <v>5</v>
      </c>
      <c r="F73" s="70" t="s">
        <v>47</v>
      </c>
      <c r="G73" s="70" t="s">
        <v>48</v>
      </c>
      <c r="H73" s="70" t="s">
        <v>49</v>
      </c>
      <c r="I73" s="127"/>
      <c r="J73" s="117">
        <f>J74</f>
        <v>1</v>
      </c>
      <c r="K73" s="117"/>
      <c r="L73" s="117"/>
      <c r="M73" s="86"/>
      <c r="N73" s="87"/>
      <c r="O73" s="87"/>
      <c r="P73" s="87"/>
      <c r="Q73" s="88"/>
      <c r="R73" s="85">
        <v>0</v>
      </c>
    </row>
    <row r="74" spans="2:18" s="9" customFormat="1" ht="41.25">
      <c r="B74" s="174" t="s">
        <v>145</v>
      </c>
      <c r="C74" s="73" t="s">
        <v>5</v>
      </c>
      <c r="D74" s="100" t="s">
        <v>17</v>
      </c>
      <c r="E74" s="74" t="s">
        <v>5</v>
      </c>
      <c r="F74" s="74" t="s">
        <v>11</v>
      </c>
      <c r="G74" s="74" t="s">
        <v>48</v>
      </c>
      <c r="H74" s="74" t="s">
        <v>49</v>
      </c>
      <c r="I74" s="101"/>
      <c r="J74" s="102">
        <f>J75</f>
        <v>1</v>
      </c>
      <c r="K74" s="102"/>
      <c r="L74" s="102"/>
      <c r="M74" s="86"/>
      <c r="N74" s="87"/>
      <c r="O74" s="87"/>
      <c r="P74" s="87"/>
      <c r="Q74" s="88"/>
      <c r="R74" s="117"/>
    </row>
    <row r="75" spans="2:18" s="20" customFormat="1" ht="40.5">
      <c r="B75" s="175" t="s">
        <v>146</v>
      </c>
      <c r="C75" s="176" t="s">
        <v>5</v>
      </c>
      <c r="D75" s="177" t="s">
        <v>17</v>
      </c>
      <c r="E75" s="178" t="s">
        <v>5</v>
      </c>
      <c r="F75" s="178" t="s">
        <v>11</v>
      </c>
      <c r="G75" s="178" t="s">
        <v>1</v>
      </c>
      <c r="H75" s="178" t="s">
        <v>49</v>
      </c>
      <c r="I75" s="179"/>
      <c r="J75" s="180">
        <f>J76</f>
        <v>1</v>
      </c>
      <c r="K75" s="180"/>
      <c r="L75" s="180"/>
      <c r="M75" s="149"/>
      <c r="N75" s="150"/>
      <c r="O75" s="150"/>
      <c r="P75" s="150"/>
      <c r="Q75" s="151"/>
      <c r="R75" s="102"/>
    </row>
    <row r="76" spans="2:18" s="19" customFormat="1" ht="60.75">
      <c r="B76" s="181" t="s">
        <v>156</v>
      </c>
      <c r="C76" s="83" t="s">
        <v>5</v>
      </c>
      <c r="D76" s="108" t="s">
        <v>17</v>
      </c>
      <c r="E76" s="152" t="s">
        <v>5</v>
      </c>
      <c r="F76" s="152" t="s">
        <v>11</v>
      </c>
      <c r="G76" s="152" t="s">
        <v>1</v>
      </c>
      <c r="H76" s="152" t="s">
        <v>147</v>
      </c>
      <c r="I76" s="84" t="s">
        <v>28</v>
      </c>
      <c r="J76" s="85">
        <v>1</v>
      </c>
      <c r="K76" s="85"/>
      <c r="L76" s="85"/>
      <c r="M76" s="132"/>
      <c r="N76" s="133"/>
      <c r="O76" s="133"/>
      <c r="P76" s="133"/>
      <c r="Q76" s="133"/>
      <c r="R76" s="180"/>
    </row>
    <row r="77" spans="2:18" s="23" customFormat="1" ht="60.75">
      <c r="B77" s="68" t="s">
        <v>115</v>
      </c>
      <c r="C77" s="69" t="s">
        <v>5</v>
      </c>
      <c r="D77" s="126" t="s">
        <v>17</v>
      </c>
      <c r="E77" s="70" t="s">
        <v>7</v>
      </c>
      <c r="F77" s="70" t="s">
        <v>47</v>
      </c>
      <c r="G77" s="70" t="s">
        <v>48</v>
      </c>
      <c r="H77" s="70" t="s">
        <v>49</v>
      </c>
      <c r="I77" s="84"/>
      <c r="J77" s="117">
        <f>J78</f>
        <v>10</v>
      </c>
      <c r="K77" s="117">
        <f t="shared" ref="K77:L77" si="47">K78</f>
        <v>10</v>
      </c>
      <c r="L77" s="117">
        <f t="shared" si="47"/>
        <v>0</v>
      </c>
      <c r="M77" s="182"/>
      <c r="N77" s="87"/>
      <c r="O77" s="87"/>
      <c r="P77" s="87"/>
      <c r="Q77" s="183"/>
      <c r="R77" s="85"/>
    </row>
    <row r="78" spans="2:18" s="8" customFormat="1" ht="40.5">
      <c r="B78" s="76" t="s">
        <v>103</v>
      </c>
      <c r="C78" s="78" t="s">
        <v>5</v>
      </c>
      <c r="D78" s="172" t="s">
        <v>17</v>
      </c>
      <c r="E78" s="77" t="s">
        <v>7</v>
      </c>
      <c r="F78" s="77" t="s">
        <v>11</v>
      </c>
      <c r="G78" s="77" t="s">
        <v>1</v>
      </c>
      <c r="H78" s="77" t="s">
        <v>49</v>
      </c>
      <c r="I78" s="84"/>
      <c r="J78" s="105">
        <f t="shared" ref="J78:L78" si="48">J79</f>
        <v>10</v>
      </c>
      <c r="K78" s="105">
        <f t="shared" si="48"/>
        <v>10</v>
      </c>
      <c r="L78" s="105">
        <f t="shared" si="48"/>
        <v>0</v>
      </c>
      <c r="M78" s="120"/>
      <c r="N78" s="87"/>
      <c r="O78" s="87"/>
      <c r="P78" s="87"/>
      <c r="Q78" s="121"/>
      <c r="R78" s="117">
        <f t="shared" ref="R78:R79" si="49">R79</f>
        <v>0</v>
      </c>
    </row>
    <row r="79" spans="2:18" s="27" customFormat="1" ht="60.75">
      <c r="B79" s="111" t="s">
        <v>116</v>
      </c>
      <c r="C79" s="84" t="s">
        <v>5</v>
      </c>
      <c r="D79" s="83" t="s">
        <v>17</v>
      </c>
      <c r="E79" s="152" t="s">
        <v>7</v>
      </c>
      <c r="F79" s="152" t="s">
        <v>11</v>
      </c>
      <c r="G79" s="152" t="s">
        <v>1</v>
      </c>
      <c r="H79" s="152" t="s">
        <v>102</v>
      </c>
      <c r="I79" s="84" t="s">
        <v>28</v>
      </c>
      <c r="J79" s="85">
        <v>10</v>
      </c>
      <c r="K79" s="85">
        <v>10</v>
      </c>
      <c r="L79" s="85">
        <v>0</v>
      </c>
      <c r="M79" s="184"/>
      <c r="N79" s="185"/>
      <c r="O79" s="185"/>
      <c r="P79" s="185"/>
      <c r="Q79" s="186"/>
      <c r="R79" s="105">
        <f t="shared" si="49"/>
        <v>0</v>
      </c>
    </row>
    <row r="80" spans="2:18" s="27" customFormat="1" ht="21">
      <c r="B80" s="55" t="s">
        <v>41</v>
      </c>
      <c r="C80" s="125" t="s">
        <v>7</v>
      </c>
      <c r="D80" s="63"/>
      <c r="E80" s="64"/>
      <c r="F80" s="64"/>
      <c r="G80" s="64"/>
      <c r="H80" s="65"/>
      <c r="I80" s="93"/>
      <c r="J80" s="94">
        <f>J81</f>
        <v>1080.5999999999999</v>
      </c>
      <c r="K80" s="94">
        <f t="shared" ref="K80:L81" si="50">K81</f>
        <v>937.2</v>
      </c>
      <c r="L80" s="94">
        <f t="shared" si="50"/>
        <v>937.2</v>
      </c>
      <c r="M80" s="184"/>
      <c r="N80" s="185"/>
      <c r="O80" s="185"/>
      <c r="P80" s="185"/>
      <c r="Q80" s="186"/>
      <c r="R80" s="85">
        <v>0</v>
      </c>
    </row>
    <row r="81" spans="2:18" s="9" customFormat="1" ht="21">
      <c r="B81" s="55" t="s">
        <v>57</v>
      </c>
      <c r="C81" s="125" t="s">
        <v>7</v>
      </c>
      <c r="D81" s="89" t="s">
        <v>2</v>
      </c>
      <c r="E81" s="167"/>
      <c r="F81" s="168"/>
      <c r="G81" s="168"/>
      <c r="H81" s="169"/>
      <c r="I81" s="93"/>
      <c r="J81" s="94">
        <f>J82</f>
        <v>1080.5999999999999</v>
      </c>
      <c r="K81" s="94">
        <f t="shared" si="50"/>
        <v>937.2</v>
      </c>
      <c r="L81" s="94">
        <f t="shared" si="50"/>
        <v>937.2</v>
      </c>
      <c r="M81" s="86"/>
      <c r="N81" s="87"/>
      <c r="O81" s="87"/>
      <c r="P81" s="87"/>
      <c r="Q81" s="88"/>
      <c r="R81" s="94">
        <f t="shared" ref="R81:R82" si="51">R82</f>
        <v>937.2</v>
      </c>
    </row>
    <row r="82" spans="2:18" s="9" customFormat="1" ht="40.5">
      <c r="B82" s="68" t="s">
        <v>104</v>
      </c>
      <c r="C82" s="187" t="s">
        <v>7</v>
      </c>
      <c r="D82" s="170" t="s">
        <v>2</v>
      </c>
      <c r="E82" s="69" t="s">
        <v>77</v>
      </c>
      <c r="F82" s="69" t="s">
        <v>47</v>
      </c>
      <c r="G82" s="69" t="s">
        <v>48</v>
      </c>
      <c r="H82" s="69" t="s">
        <v>49</v>
      </c>
      <c r="I82" s="127"/>
      <c r="J82" s="117">
        <f>J83+J87+J90+J93</f>
        <v>1080.5999999999999</v>
      </c>
      <c r="K82" s="117">
        <f>K83+K87+K90</f>
        <v>937.2</v>
      </c>
      <c r="L82" s="117">
        <f>L83+L87+L90</f>
        <v>937.2</v>
      </c>
      <c r="M82" s="86"/>
      <c r="N82" s="87"/>
      <c r="O82" s="87"/>
      <c r="P82" s="87"/>
      <c r="Q82" s="88"/>
      <c r="R82" s="94">
        <f t="shared" si="51"/>
        <v>937.2</v>
      </c>
    </row>
    <row r="83" spans="2:18" s="9" customFormat="1" ht="21">
      <c r="B83" s="72" t="s">
        <v>82</v>
      </c>
      <c r="C83" s="188" t="s">
        <v>7</v>
      </c>
      <c r="D83" s="171" t="s">
        <v>2</v>
      </c>
      <c r="E83" s="73" t="s">
        <v>77</v>
      </c>
      <c r="F83" s="73" t="s">
        <v>12</v>
      </c>
      <c r="G83" s="73" t="s">
        <v>48</v>
      </c>
      <c r="H83" s="73" t="s">
        <v>49</v>
      </c>
      <c r="I83" s="101"/>
      <c r="J83" s="102">
        <f>SUM(J84)</f>
        <v>438.2</v>
      </c>
      <c r="K83" s="102">
        <f t="shared" ref="K83:L83" si="52">SUM(K84)</f>
        <v>521.20000000000005</v>
      </c>
      <c r="L83" s="102">
        <f t="shared" si="52"/>
        <v>521.20000000000005</v>
      </c>
      <c r="M83" s="86"/>
      <c r="N83" s="87"/>
      <c r="O83" s="87"/>
      <c r="P83" s="87"/>
      <c r="Q83" s="88"/>
      <c r="R83" s="117">
        <f>R84+R88+R91</f>
        <v>937.2</v>
      </c>
    </row>
    <row r="84" spans="2:18" s="9" customFormat="1" ht="40.5">
      <c r="B84" s="76" t="s">
        <v>83</v>
      </c>
      <c r="C84" s="77" t="s">
        <v>7</v>
      </c>
      <c r="D84" s="103" t="s">
        <v>2</v>
      </c>
      <c r="E84" s="77" t="s">
        <v>77</v>
      </c>
      <c r="F84" s="77" t="s">
        <v>12</v>
      </c>
      <c r="G84" s="77" t="s">
        <v>1</v>
      </c>
      <c r="H84" s="77" t="s">
        <v>49</v>
      </c>
      <c r="I84" s="104"/>
      <c r="J84" s="105">
        <f>J85+J86</f>
        <v>438.2</v>
      </c>
      <c r="K84" s="105">
        <f>K85+K86</f>
        <v>521.20000000000005</v>
      </c>
      <c r="L84" s="105">
        <f>L85+L86</f>
        <v>521.20000000000005</v>
      </c>
      <c r="M84" s="86"/>
      <c r="N84" s="87"/>
      <c r="O84" s="87"/>
      <c r="P84" s="87"/>
      <c r="Q84" s="88"/>
      <c r="R84" s="102">
        <f t="shared" ref="R84" si="53">SUM(R85)</f>
        <v>521.20000000000005</v>
      </c>
    </row>
    <row r="85" spans="2:18" s="9" customFormat="1" ht="40.5">
      <c r="B85" s="82" t="s">
        <v>148</v>
      </c>
      <c r="C85" s="83" t="s">
        <v>7</v>
      </c>
      <c r="D85" s="108" t="s">
        <v>2</v>
      </c>
      <c r="E85" s="83" t="s">
        <v>77</v>
      </c>
      <c r="F85" s="83" t="s">
        <v>12</v>
      </c>
      <c r="G85" s="83" t="s">
        <v>1</v>
      </c>
      <c r="H85" s="83" t="s">
        <v>84</v>
      </c>
      <c r="I85" s="84" t="s">
        <v>28</v>
      </c>
      <c r="J85" s="85">
        <v>332</v>
      </c>
      <c r="K85" s="85">
        <v>415</v>
      </c>
      <c r="L85" s="85">
        <v>415</v>
      </c>
      <c r="M85" s="86"/>
      <c r="N85" s="87"/>
      <c r="O85" s="87"/>
      <c r="P85" s="87"/>
      <c r="Q85" s="88"/>
      <c r="R85" s="105">
        <f>R86+R87</f>
        <v>521.20000000000005</v>
      </c>
    </row>
    <row r="86" spans="2:18" s="9" customFormat="1" ht="60.75">
      <c r="B86" s="82" t="s">
        <v>133</v>
      </c>
      <c r="C86" s="83" t="s">
        <v>7</v>
      </c>
      <c r="D86" s="108" t="s">
        <v>2</v>
      </c>
      <c r="E86" s="83" t="s">
        <v>77</v>
      </c>
      <c r="F86" s="83" t="s">
        <v>12</v>
      </c>
      <c r="G86" s="83" t="s">
        <v>1</v>
      </c>
      <c r="H86" s="83" t="s">
        <v>85</v>
      </c>
      <c r="I86" s="84" t="s">
        <v>28</v>
      </c>
      <c r="J86" s="85">
        <v>106.2</v>
      </c>
      <c r="K86" s="85">
        <v>106.2</v>
      </c>
      <c r="L86" s="85">
        <v>106.2</v>
      </c>
      <c r="M86" s="86"/>
      <c r="N86" s="87"/>
      <c r="O86" s="87"/>
      <c r="P86" s="87"/>
      <c r="Q86" s="88"/>
      <c r="R86" s="85">
        <v>415</v>
      </c>
    </row>
    <row r="87" spans="2:18" s="9" customFormat="1" ht="21">
      <c r="B87" s="72" t="s">
        <v>86</v>
      </c>
      <c r="C87" s="73" t="s">
        <v>7</v>
      </c>
      <c r="D87" s="100" t="s">
        <v>2</v>
      </c>
      <c r="E87" s="73" t="s">
        <v>77</v>
      </c>
      <c r="F87" s="73" t="s">
        <v>15</v>
      </c>
      <c r="G87" s="73" t="s">
        <v>48</v>
      </c>
      <c r="H87" s="73" t="s">
        <v>49</v>
      </c>
      <c r="I87" s="101"/>
      <c r="J87" s="102">
        <f t="shared" ref="J87:L88" si="54">J88</f>
        <v>512.4</v>
      </c>
      <c r="K87" s="102">
        <f t="shared" si="54"/>
        <v>336</v>
      </c>
      <c r="L87" s="102">
        <f t="shared" si="54"/>
        <v>336</v>
      </c>
      <c r="M87" s="86"/>
      <c r="N87" s="87"/>
      <c r="O87" s="87"/>
      <c r="P87" s="87"/>
      <c r="Q87" s="88"/>
      <c r="R87" s="85">
        <v>106.2</v>
      </c>
    </row>
    <row r="88" spans="2:18" s="9" customFormat="1" ht="81">
      <c r="B88" s="76" t="s">
        <v>87</v>
      </c>
      <c r="C88" s="77" t="s">
        <v>7</v>
      </c>
      <c r="D88" s="103" t="s">
        <v>2</v>
      </c>
      <c r="E88" s="77" t="s">
        <v>77</v>
      </c>
      <c r="F88" s="77" t="s">
        <v>15</v>
      </c>
      <c r="G88" s="77" t="s">
        <v>1</v>
      </c>
      <c r="H88" s="77" t="s">
        <v>88</v>
      </c>
      <c r="I88" s="77"/>
      <c r="J88" s="105">
        <f t="shared" si="54"/>
        <v>512.4</v>
      </c>
      <c r="K88" s="105">
        <f t="shared" si="54"/>
        <v>336</v>
      </c>
      <c r="L88" s="105">
        <f t="shared" si="54"/>
        <v>336</v>
      </c>
      <c r="M88" s="86"/>
      <c r="N88" s="87"/>
      <c r="O88" s="87"/>
      <c r="P88" s="87"/>
      <c r="Q88" s="88"/>
      <c r="R88" s="102">
        <f t="shared" ref="R88:R89" si="55">R89</f>
        <v>336</v>
      </c>
    </row>
    <row r="89" spans="2:18" s="9" customFormat="1" ht="81">
      <c r="B89" s="82" t="s">
        <v>134</v>
      </c>
      <c r="C89" s="83" t="s">
        <v>7</v>
      </c>
      <c r="D89" s="108" t="s">
        <v>2</v>
      </c>
      <c r="E89" s="83" t="s">
        <v>77</v>
      </c>
      <c r="F89" s="83" t="s">
        <v>15</v>
      </c>
      <c r="G89" s="83" t="s">
        <v>1</v>
      </c>
      <c r="H89" s="83" t="s">
        <v>88</v>
      </c>
      <c r="I89" s="84" t="s">
        <v>28</v>
      </c>
      <c r="J89" s="85">
        <v>512.4</v>
      </c>
      <c r="K89" s="85">
        <v>336</v>
      </c>
      <c r="L89" s="85">
        <v>336</v>
      </c>
      <c r="M89" s="86"/>
      <c r="N89" s="87"/>
      <c r="O89" s="87"/>
      <c r="P89" s="87"/>
      <c r="Q89" s="88"/>
      <c r="R89" s="105">
        <f t="shared" si="55"/>
        <v>336</v>
      </c>
    </row>
    <row r="90" spans="2:18" s="9" customFormat="1" ht="40.5">
      <c r="B90" s="72" t="s">
        <v>117</v>
      </c>
      <c r="C90" s="73" t="s">
        <v>7</v>
      </c>
      <c r="D90" s="73" t="s">
        <v>2</v>
      </c>
      <c r="E90" s="73" t="s">
        <v>77</v>
      </c>
      <c r="F90" s="73" t="s">
        <v>16</v>
      </c>
      <c r="G90" s="73" t="s">
        <v>48</v>
      </c>
      <c r="H90" s="73" t="s">
        <v>49</v>
      </c>
      <c r="I90" s="101"/>
      <c r="J90" s="102">
        <f t="shared" ref="J90:L91" si="56">J91</f>
        <v>80</v>
      </c>
      <c r="K90" s="102">
        <f t="shared" si="56"/>
        <v>80</v>
      </c>
      <c r="L90" s="102">
        <f t="shared" si="56"/>
        <v>80</v>
      </c>
      <c r="M90" s="86"/>
      <c r="N90" s="87"/>
      <c r="O90" s="87"/>
      <c r="P90" s="87"/>
      <c r="Q90" s="88"/>
      <c r="R90" s="85">
        <v>336</v>
      </c>
    </row>
    <row r="91" spans="2:18" s="9" customFormat="1" ht="40.5">
      <c r="B91" s="76" t="s">
        <v>149</v>
      </c>
      <c r="C91" s="77" t="s">
        <v>7</v>
      </c>
      <c r="D91" s="103" t="s">
        <v>2</v>
      </c>
      <c r="E91" s="77" t="s">
        <v>77</v>
      </c>
      <c r="F91" s="77" t="s">
        <v>16</v>
      </c>
      <c r="G91" s="77" t="s">
        <v>1</v>
      </c>
      <c r="H91" s="77" t="s">
        <v>49</v>
      </c>
      <c r="I91" s="104"/>
      <c r="J91" s="105">
        <f t="shared" si="56"/>
        <v>80</v>
      </c>
      <c r="K91" s="105">
        <f t="shared" si="56"/>
        <v>80</v>
      </c>
      <c r="L91" s="105">
        <f t="shared" si="56"/>
        <v>80</v>
      </c>
      <c r="M91" s="86"/>
      <c r="N91" s="87"/>
      <c r="O91" s="87"/>
      <c r="P91" s="87"/>
      <c r="Q91" s="88"/>
      <c r="R91" s="102">
        <f t="shared" ref="R91:R92" si="57">R92</f>
        <v>80</v>
      </c>
    </row>
    <row r="92" spans="2:18" s="8" customFormat="1" ht="60.75">
      <c r="B92" s="111" t="s">
        <v>136</v>
      </c>
      <c r="C92" s="83" t="s">
        <v>7</v>
      </c>
      <c r="D92" s="108" t="s">
        <v>2</v>
      </c>
      <c r="E92" s="83" t="s">
        <v>77</v>
      </c>
      <c r="F92" s="83" t="s">
        <v>16</v>
      </c>
      <c r="G92" s="83" t="s">
        <v>1</v>
      </c>
      <c r="H92" s="83" t="s">
        <v>118</v>
      </c>
      <c r="I92" s="84" t="s">
        <v>28</v>
      </c>
      <c r="J92" s="85">
        <v>80</v>
      </c>
      <c r="K92" s="85">
        <v>80</v>
      </c>
      <c r="L92" s="85">
        <v>80</v>
      </c>
      <c r="M92" s="120"/>
      <c r="N92" s="87"/>
      <c r="O92" s="87"/>
      <c r="P92" s="87"/>
      <c r="Q92" s="121"/>
      <c r="R92" s="105">
        <f t="shared" si="57"/>
        <v>80</v>
      </c>
    </row>
    <row r="93" spans="2:18" s="27" customFormat="1" ht="60.75">
      <c r="B93" s="109" t="s">
        <v>150</v>
      </c>
      <c r="C93" s="73" t="s">
        <v>7</v>
      </c>
      <c r="D93" s="73" t="s">
        <v>2</v>
      </c>
      <c r="E93" s="73" t="s">
        <v>77</v>
      </c>
      <c r="F93" s="73" t="s">
        <v>6</v>
      </c>
      <c r="G93" s="73" t="s">
        <v>48</v>
      </c>
      <c r="H93" s="73" t="s">
        <v>49</v>
      </c>
      <c r="I93" s="101"/>
      <c r="J93" s="102">
        <f>J94</f>
        <v>50</v>
      </c>
      <c r="K93" s="102"/>
      <c r="L93" s="102"/>
      <c r="M93" s="184"/>
      <c r="N93" s="185"/>
      <c r="O93" s="185"/>
      <c r="P93" s="185"/>
      <c r="Q93" s="186"/>
      <c r="R93" s="85">
        <v>80</v>
      </c>
    </row>
    <row r="94" spans="2:18" s="9" customFormat="1" ht="46.15" customHeight="1">
      <c r="B94" s="189" t="s">
        <v>151</v>
      </c>
      <c r="C94" s="176" t="s">
        <v>7</v>
      </c>
      <c r="D94" s="176" t="s">
        <v>2</v>
      </c>
      <c r="E94" s="176" t="s">
        <v>77</v>
      </c>
      <c r="F94" s="176" t="s">
        <v>6</v>
      </c>
      <c r="G94" s="176" t="s">
        <v>1</v>
      </c>
      <c r="H94" s="176" t="s">
        <v>49</v>
      </c>
      <c r="I94" s="179"/>
      <c r="J94" s="180">
        <f>J95</f>
        <v>50</v>
      </c>
      <c r="K94" s="180"/>
      <c r="L94" s="180"/>
      <c r="M94" s="86"/>
      <c r="N94" s="87">
        <v>360</v>
      </c>
      <c r="O94" s="87">
        <v>360</v>
      </c>
      <c r="P94" s="87">
        <v>360</v>
      </c>
      <c r="Q94" s="88"/>
      <c r="R94" s="102"/>
    </row>
    <row r="95" spans="2:18" s="9" customFormat="1" ht="38.25" customHeight="1">
      <c r="B95" s="111" t="s">
        <v>152</v>
      </c>
      <c r="C95" s="93" t="s">
        <v>7</v>
      </c>
      <c r="D95" s="93" t="s">
        <v>2</v>
      </c>
      <c r="E95" s="93" t="s">
        <v>77</v>
      </c>
      <c r="F95" s="93" t="s">
        <v>6</v>
      </c>
      <c r="G95" s="93" t="s">
        <v>1</v>
      </c>
      <c r="H95" s="93" t="s">
        <v>153</v>
      </c>
      <c r="I95" s="112" t="s">
        <v>28</v>
      </c>
      <c r="J95" s="190">
        <v>50</v>
      </c>
      <c r="K95" s="190"/>
      <c r="L95" s="190"/>
      <c r="M95" s="86"/>
      <c r="N95" s="87"/>
      <c r="O95" s="87"/>
      <c r="P95" s="87"/>
      <c r="Q95" s="88"/>
      <c r="R95" s="180"/>
    </row>
    <row r="96" spans="2:18" s="9" customFormat="1" ht="21">
      <c r="B96" s="55" t="s">
        <v>42</v>
      </c>
      <c r="C96" s="89" t="s">
        <v>9</v>
      </c>
      <c r="D96" s="63"/>
      <c r="E96" s="64"/>
      <c r="F96" s="64"/>
      <c r="G96" s="64"/>
      <c r="H96" s="65"/>
      <c r="I96" s="93"/>
      <c r="J96" s="94">
        <f>J97</f>
        <v>2119.5</v>
      </c>
      <c r="K96" s="94">
        <f t="shared" ref="K96:L97" si="58">K97</f>
        <v>2423.5</v>
      </c>
      <c r="L96" s="94">
        <f t="shared" si="58"/>
        <v>2488.5</v>
      </c>
      <c r="M96" s="86"/>
      <c r="N96" s="87"/>
      <c r="O96" s="87"/>
      <c r="P96" s="87"/>
      <c r="Q96" s="88"/>
      <c r="R96" s="190"/>
    </row>
    <row r="97" spans="2:18" s="8" customFormat="1" ht="21">
      <c r="B97" s="55" t="s">
        <v>43</v>
      </c>
      <c r="C97" s="89" t="s">
        <v>9</v>
      </c>
      <c r="D97" s="89" t="s">
        <v>1</v>
      </c>
      <c r="E97" s="167"/>
      <c r="F97" s="168"/>
      <c r="G97" s="168"/>
      <c r="H97" s="169"/>
      <c r="I97" s="93"/>
      <c r="J97" s="94">
        <f>J98</f>
        <v>2119.5</v>
      </c>
      <c r="K97" s="94">
        <f t="shared" si="58"/>
        <v>2423.5</v>
      </c>
      <c r="L97" s="94">
        <f t="shared" si="58"/>
        <v>2488.5</v>
      </c>
      <c r="M97" s="120"/>
      <c r="N97" s="87"/>
      <c r="O97" s="87"/>
      <c r="P97" s="87"/>
      <c r="Q97" s="121"/>
      <c r="R97" s="94">
        <f t="shared" ref="R97:R98" si="59">R98</f>
        <v>2488.5</v>
      </c>
    </row>
    <row r="98" spans="2:18" s="24" customFormat="1" ht="40.5">
      <c r="B98" s="68" t="s">
        <v>107</v>
      </c>
      <c r="C98" s="70" t="s">
        <v>9</v>
      </c>
      <c r="D98" s="170" t="s">
        <v>1</v>
      </c>
      <c r="E98" s="69" t="s">
        <v>14</v>
      </c>
      <c r="F98" s="69" t="s">
        <v>47</v>
      </c>
      <c r="G98" s="69" t="s">
        <v>48</v>
      </c>
      <c r="H98" s="69" t="s">
        <v>49</v>
      </c>
      <c r="I98" s="127"/>
      <c r="J98" s="117">
        <f>J99+J104</f>
        <v>2119.5</v>
      </c>
      <c r="K98" s="117">
        <f>K99+K104</f>
        <v>2423.5</v>
      </c>
      <c r="L98" s="117">
        <f>L99+L104</f>
        <v>2488.5</v>
      </c>
      <c r="M98" s="191"/>
      <c r="N98" s="87"/>
      <c r="O98" s="87"/>
      <c r="P98" s="87"/>
      <c r="Q98" s="192"/>
      <c r="R98" s="94">
        <f t="shared" si="59"/>
        <v>2488.5</v>
      </c>
    </row>
    <row r="99" spans="2:18" s="9" customFormat="1" ht="49.5" customHeight="1">
      <c r="B99" s="72" t="s">
        <v>89</v>
      </c>
      <c r="C99" s="74" t="s">
        <v>9</v>
      </c>
      <c r="D99" s="171" t="s">
        <v>1</v>
      </c>
      <c r="E99" s="73" t="s">
        <v>14</v>
      </c>
      <c r="F99" s="73" t="s">
        <v>11</v>
      </c>
      <c r="G99" s="73" t="s">
        <v>48</v>
      </c>
      <c r="H99" s="73" t="s">
        <v>49</v>
      </c>
      <c r="I99" s="101"/>
      <c r="J99" s="102">
        <f>SUM(J100)</f>
        <v>1746.5</v>
      </c>
      <c r="K99" s="102">
        <f t="shared" ref="K99:L99" si="60">SUM(K100)</f>
        <v>2024.5</v>
      </c>
      <c r="L99" s="102">
        <f t="shared" si="60"/>
        <v>2072.5</v>
      </c>
      <c r="M99" s="86"/>
      <c r="N99" s="87">
        <v>150</v>
      </c>
      <c r="O99" s="87"/>
      <c r="P99" s="87"/>
      <c r="Q99" s="88"/>
      <c r="R99" s="117">
        <f>R100+R105</f>
        <v>2488.5</v>
      </c>
    </row>
    <row r="100" spans="2:18" s="25" customFormat="1" ht="60.75">
      <c r="B100" s="76" t="s">
        <v>90</v>
      </c>
      <c r="C100" s="78" t="s">
        <v>9</v>
      </c>
      <c r="D100" s="172" t="s">
        <v>1</v>
      </c>
      <c r="E100" s="77" t="s">
        <v>14</v>
      </c>
      <c r="F100" s="77" t="s">
        <v>11</v>
      </c>
      <c r="G100" s="77" t="s">
        <v>1</v>
      </c>
      <c r="H100" s="77" t="s">
        <v>49</v>
      </c>
      <c r="I100" s="104"/>
      <c r="J100" s="105">
        <f>J101+J102+J103</f>
        <v>1746.5</v>
      </c>
      <c r="K100" s="105">
        <f>K101+K102+K103</f>
        <v>2024.5</v>
      </c>
      <c r="L100" s="105">
        <f>L101+L102+L103</f>
        <v>2072.5</v>
      </c>
      <c r="M100" s="193"/>
      <c r="N100" s="194"/>
      <c r="O100" s="194"/>
      <c r="P100" s="194"/>
      <c r="Q100" s="194"/>
      <c r="R100" s="102">
        <f t="shared" ref="R100" si="61">SUM(R101)</f>
        <v>2072.5</v>
      </c>
    </row>
    <row r="101" spans="2:18" s="9" customFormat="1" ht="40.5">
      <c r="B101" s="82" t="s">
        <v>138</v>
      </c>
      <c r="C101" s="83" t="s">
        <v>9</v>
      </c>
      <c r="D101" s="108" t="s">
        <v>1</v>
      </c>
      <c r="E101" s="83" t="s">
        <v>14</v>
      </c>
      <c r="F101" s="83" t="s">
        <v>11</v>
      </c>
      <c r="G101" s="83" t="s">
        <v>1</v>
      </c>
      <c r="H101" s="83" t="s">
        <v>4</v>
      </c>
      <c r="I101" s="84" t="s">
        <v>29</v>
      </c>
      <c r="J101" s="85">
        <v>1127.5</v>
      </c>
      <c r="K101" s="85">
        <v>1200.5</v>
      </c>
      <c r="L101" s="85">
        <v>1248.5</v>
      </c>
      <c r="M101" s="86"/>
      <c r="N101" s="87"/>
      <c r="O101" s="87"/>
      <c r="P101" s="87"/>
      <c r="Q101" s="88"/>
      <c r="R101" s="105">
        <f>R102+R103+R104</f>
        <v>2072.5</v>
      </c>
    </row>
    <row r="102" spans="2:18" s="9" customFormat="1" ht="60.75">
      <c r="B102" s="82" t="s">
        <v>120</v>
      </c>
      <c r="C102" s="83" t="s">
        <v>9</v>
      </c>
      <c r="D102" s="108" t="s">
        <v>1</v>
      </c>
      <c r="E102" s="83" t="s">
        <v>14</v>
      </c>
      <c r="F102" s="83" t="s">
        <v>11</v>
      </c>
      <c r="G102" s="83" t="s">
        <v>1</v>
      </c>
      <c r="H102" s="83" t="s">
        <v>4</v>
      </c>
      <c r="I102" s="84" t="s">
        <v>28</v>
      </c>
      <c r="J102" s="85">
        <v>614</v>
      </c>
      <c r="K102" s="85">
        <v>819</v>
      </c>
      <c r="L102" s="85">
        <v>819</v>
      </c>
      <c r="M102" s="86"/>
      <c r="N102" s="87"/>
      <c r="O102" s="87"/>
      <c r="P102" s="87"/>
      <c r="Q102" s="88"/>
      <c r="R102" s="85">
        <v>1248.5</v>
      </c>
    </row>
    <row r="103" spans="2:18" s="27" customFormat="1" ht="40.5">
      <c r="B103" s="82" t="s">
        <v>121</v>
      </c>
      <c r="C103" s="83" t="s">
        <v>9</v>
      </c>
      <c r="D103" s="108" t="s">
        <v>1</v>
      </c>
      <c r="E103" s="83" t="s">
        <v>14</v>
      </c>
      <c r="F103" s="83" t="s">
        <v>11</v>
      </c>
      <c r="G103" s="83" t="s">
        <v>1</v>
      </c>
      <c r="H103" s="83" t="s">
        <v>4</v>
      </c>
      <c r="I103" s="84" t="s">
        <v>30</v>
      </c>
      <c r="J103" s="85">
        <v>5</v>
      </c>
      <c r="K103" s="85">
        <v>5</v>
      </c>
      <c r="L103" s="85">
        <v>5</v>
      </c>
      <c r="M103" s="184"/>
      <c r="N103" s="185"/>
      <c r="O103" s="185"/>
      <c r="P103" s="185"/>
      <c r="Q103" s="186"/>
      <c r="R103" s="85">
        <v>819</v>
      </c>
    </row>
    <row r="104" spans="2:18" s="9" customFormat="1" ht="40.5">
      <c r="B104" s="72" t="s">
        <v>91</v>
      </c>
      <c r="C104" s="73" t="s">
        <v>9</v>
      </c>
      <c r="D104" s="100" t="s">
        <v>1</v>
      </c>
      <c r="E104" s="73" t="s">
        <v>14</v>
      </c>
      <c r="F104" s="73" t="s">
        <v>12</v>
      </c>
      <c r="G104" s="73" t="s">
        <v>48</v>
      </c>
      <c r="H104" s="73" t="s">
        <v>49</v>
      </c>
      <c r="I104" s="101"/>
      <c r="J104" s="102">
        <f>SUM(J105)</f>
        <v>373</v>
      </c>
      <c r="K104" s="102">
        <f t="shared" ref="K104:L104" si="62">SUM(K105)</f>
        <v>399</v>
      </c>
      <c r="L104" s="102">
        <f t="shared" si="62"/>
        <v>416</v>
      </c>
      <c r="M104" s="86"/>
      <c r="N104" s="87"/>
      <c r="O104" s="87"/>
      <c r="P104" s="87"/>
      <c r="Q104" s="88"/>
      <c r="R104" s="85">
        <v>5</v>
      </c>
    </row>
    <row r="105" spans="2:18" s="27" customFormat="1" ht="60.75">
      <c r="B105" s="76" t="s">
        <v>90</v>
      </c>
      <c r="C105" s="77" t="s">
        <v>9</v>
      </c>
      <c r="D105" s="103" t="s">
        <v>1</v>
      </c>
      <c r="E105" s="77" t="s">
        <v>14</v>
      </c>
      <c r="F105" s="77" t="s">
        <v>12</v>
      </c>
      <c r="G105" s="77" t="s">
        <v>1</v>
      </c>
      <c r="H105" s="77" t="s">
        <v>49</v>
      </c>
      <c r="I105" s="104"/>
      <c r="J105" s="105">
        <f>SUM(J106:J107)</f>
        <v>373</v>
      </c>
      <c r="K105" s="105">
        <f>SUM(K106:K107)</f>
        <v>399</v>
      </c>
      <c r="L105" s="105">
        <f>SUM(L106:L107)</f>
        <v>416</v>
      </c>
      <c r="M105" s="184"/>
      <c r="N105" s="185"/>
      <c r="O105" s="185"/>
      <c r="P105" s="185"/>
      <c r="Q105" s="186"/>
      <c r="R105" s="102">
        <f t="shared" ref="R105" si="63">SUM(R106)</f>
        <v>416</v>
      </c>
    </row>
    <row r="106" spans="2:18" s="9" customFormat="1" ht="40.5">
      <c r="B106" s="82" t="s">
        <v>119</v>
      </c>
      <c r="C106" s="83" t="s">
        <v>9</v>
      </c>
      <c r="D106" s="108" t="s">
        <v>1</v>
      </c>
      <c r="E106" s="83" t="s">
        <v>14</v>
      </c>
      <c r="F106" s="83" t="s">
        <v>12</v>
      </c>
      <c r="G106" s="83" t="s">
        <v>1</v>
      </c>
      <c r="H106" s="83" t="s">
        <v>55</v>
      </c>
      <c r="I106" s="84" t="s">
        <v>29</v>
      </c>
      <c r="J106" s="85">
        <v>299</v>
      </c>
      <c r="K106" s="85">
        <v>318</v>
      </c>
      <c r="L106" s="85">
        <v>331</v>
      </c>
      <c r="M106" s="86"/>
      <c r="N106" s="87">
        <v>681</v>
      </c>
      <c r="O106" s="87"/>
      <c r="P106" s="87"/>
      <c r="Q106" s="88"/>
      <c r="R106" s="105">
        <f>SUM(R107:R108)</f>
        <v>416</v>
      </c>
    </row>
    <row r="107" spans="2:18" s="1" customFormat="1" ht="21" customHeight="1">
      <c r="B107" s="82" t="s">
        <v>120</v>
      </c>
      <c r="C107" s="83" t="s">
        <v>9</v>
      </c>
      <c r="D107" s="108" t="s">
        <v>1</v>
      </c>
      <c r="E107" s="83" t="s">
        <v>14</v>
      </c>
      <c r="F107" s="83" t="s">
        <v>12</v>
      </c>
      <c r="G107" s="83" t="s">
        <v>1</v>
      </c>
      <c r="H107" s="83" t="s">
        <v>55</v>
      </c>
      <c r="I107" s="84" t="s">
        <v>28</v>
      </c>
      <c r="J107" s="85">
        <v>74</v>
      </c>
      <c r="K107" s="85">
        <v>81</v>
      </c>
      <c r="L107" s="85">
        <v>85</v>
      </c>
      <c r="M107" s="86"/>
      <c r="N107" s="95"/>
      <c r="O107" s="87"/>
      <c r="P107" s="87"/>
      <c r="Q107" s="88"/>
      <c r="R107" s="85">
        <v>331</v>
      </c>
    </row>
    <row r="108" spans="2:18" s="1" customFormat="1" ht="16.5" customHeight="1">
      <c r="B108" s="55" t="s">
        <v>44</v>
      </c>
      <c r="C108" s="125">
        <v>10</v>
      </c>
      <c r="D108" s="63"/>
      <c r="E108" s="64"/>
      <c r="F108" s="64"/>
      <c r="G108" s="64"/>
      <c r="H108" s="65"/>
      <c r="I108" s="93"/>
      <c r="J108" s="94">
        <f>J109</f>
        <v>68</v>
      </c>
      <c r="K108" s="94">
        <f t="shared" ref="K108:L108" si="64">K109</f>
        <v>70</v>
      </c>
      <c r="L108" s="94">
        <f t="shared" si="64"/>
        <v>72</v>
      </c>
      <c r="M108" s="86"/>
      <c r="N108" s="95"/>
      <c r="O108" s="87"/>
      <c r="P108" s="87"/>
      <c r="Q108" s="88"/>
      <c r="R108" s="85">
        <v>85</v>
      </c>
    </row>
    <row r="109" spans="2:18" s="1" customFormat="1" ht="16.5" customHeight="1">
      <c r="B109" s="55" t="s">
        <v>45</v>
      </c>
      <c r="C109" s="125">
        <v>10</v>
      </c>
      <c r="D109" s="89" t="s">
        <v>1</v>
      </c>
      <c r="E109" s="195"/>
      <c r="F109" s="196"/>
      <c r="G109" s="196"/>
      <c r="H109" s="197"/>
      <c r="I109" s="56"/>
      <c r="J109" s="94">
        <f>SUM(J110)</f>
        <v>68</v>
      </c>
      <c r="K109" s="94">
        <f t="shared" ref="K109:L112" si="65">SUM(K110)</f>
        <v>70</v>
      </c>
      <c r="L109" s="94">
        <f t="shared" si="65"/>
        <v>72</v>
      </c>
      <c r="M109" s="86"/>
      <c r="N109" s="95"/>
      <c r="O109" s="87"/>
      <c r="P109" s="87"/>
      <c r="Q109" s="88"/>
      <c r="R109" s="94">
        <f t="shared" ref="R109" si="66">R110</f>
        <v>72</v>
      </c>
    </row>
    <row r="110" spans="2:18" s="9" customFormat="1" ht="60.75">
      <c r="B110" s="68" t="s">
        <v>105</v>
      </c>
      <c r="C110" s="187" t="s">
        <v>13</v>
      </c>
      <c r="D110" s="170" t="s">
        <v>1</v>
      </c>
      <c r="E110" s="69" t="s">
        <v>20</v>
      </c>
      <c r="F110" s="69" t="s">
        <v>47</v>
      </c>
      <c r="G110" s="69" t="s">
        <v>48</v>
      </c>
      <c r="H110" s="69" t="s">
        <v>49</v>
      </c>
      <c r="I110" s="127"/>
      <c r="J110" s="117">
        <f>SUM(J111)</f>
        <v>68</v>
      </c>
      <c r="K110" s="117">
        <f t="shared" si="65"/>
        <v>70</v>
      </c>
      <c r="L110" s="117">
        <f t="shared" si="65"/>
        <v>72</v>
      </c>
      <c r="M110" s="86"/>
      <c r="N110" s="87"/>
      <c r="O110" s="87"/>
      <c r="P110" s="87"/>
      <c r="Q110" s="88"/>
      <c r="R110" s="94">
        <f t="shared" ref="R110:R113" si="67">SUM(R111)</f>
        <v>72</v>
      </c>
    </row>
    <row r="111" spans="2:18" s="18" customFormat="1" ht="21">
      <c r="B111" s="72" t="s">
        <v>51</v>
      </c>
      <c r="C111" s="188" t="s">
        <v>13</v>
      </c>
      <c r="D111" s="171" t="s">
        <v>1</v>
      </c>
      <c r="E111" s="73" t="s">
        <v>20</v>
      </c>
      <c r="F111" s="73" t="s">
        <v>50</v>
      </c>
      <c r="G111" s="73" t="s">
        <v>48</v>
      </c>
      <c r="H111" s="73" t="s">
        <v>49</v>
      </c>
      <c r="I111" s="101"/>
      <c r="J111" s="102">
        <f>SUM(J112)</f>
        <v>68</v>
      </c>
      <c r="K111" s="102">
        <f t="shared" si="65"/>
        <v>70</v>
      </c>
      <c r="L111" s="102">
        <f t="shared" si="65"/>
        <v>72</v>
      </c>
      <c r="M111" s="118"/>
      <c r="N111" s="87"/>
      <c r="O111" s="87"/>
      <c r="P111" s="87"/>
      <c r="Q111" s="119"/>
      <c r="R111" s="117">
        <f t="shared" si="67"/>
        <v>72</v>
      </c>
    </row>
    <row r="112" spans="2:18" s="28" customFormat="1" ht="40.5">
      <c r="B112" s="76" t="s">
        <v>92</v>
      </c>
      <c r="C112" s="198" t="s">
        <v>13</v>
      </c>
      <c r="D112" s="172" t="s">
        <v>1</v>
      </c>
      <c r="E112" s="77" t="s">
        <v>20</v>
      </c>
      <c r="F112" s="77" t="s">
        <v>50</v>
      </c>
      <c r="G112" s="77" t="s">
        <v>1</v>
      </c>
      <c r="H112" s="77" t="s">
        <v>49</v>
      </c>
      <c r="I112" s="104"/>
      <c r="J112" s="105">
        <f>SUM(J113)</f>
        <v>68</v>
      </c>
      <c r="K112" s="105">
        <f t="shared" si="65"/>
        <v>70</v>
      </c>
      <c r="L112" s="105">
        <f t="shared" si="65"/>
        <v>72</v>
      </c>
      <c r="M112" s="143"/>
      <c r="N112" s="87"/>
      <c r="O112" s="87"/>
      <c r="P112" s="87"/>
      <c r="Q112" s="144"/>
      <c r="R112" s="102">
        <f t="shared" si="67"/>
        <v>72</v>
      </c>
    </row>
    <row r="113" spans="2:18" ht="60.75">
      <c r="B113" s="82" t="s">
        <v>154</v>
      </c>
      <c r="C113" s="83" t="s">
        <v>13</v>
      </c>
      <c r="D113" s="83" t="s">
        <v>1</v>
      </c>
      <c r="E113" s="152" t="s">
        <v>20</v>
      </c>
      <c r="F113" s="152" t="s">
        <v>50</v>
      </c>
      <c r="G113" s="152" t="s">
        <v>1</v>
      </c>
      <c r="H113" s="152" t="s">
        <v>93</v>
      </c>
      <c r="I113" s="83" t="s">
        <v>31</v>
      </c>
      <c r="J113" s="85">
        <v>68</v>
      </c>
      <c r="K113" s="85">
        <v>70</v>
      </c>
      <c r="L113" s="85">
        <v>72</v>
      </c>
      <c r="M113" s="86"/>
      <c r="N113" s="87"/>
      <c r="O113" s="87"/>
      <c r="P113" s="87"/>
      <c r="Q113" s="88"/>
      <c r="R113" s="105">
        <f t="shared" si="67"/>
        <v>72</v>
      </c>
    </row>
    <row r="114" spans="2:18" ht="21">
      <c r="B114" s="138" t="s">
        <v>46</v>
      </c>
      <c r="C114" s="123" t="s">
        <v>18</v>
      </c>
      <c r="D114" s="50"/>
      <c r="E114" s="51"/>
      <c r="F114" s="51"/>
      <c r="G114" s="51"/>
      <c r="H114" s="52"/>
      <c r="I114" s="123"/>
      <c r="J114" s="116">
        <f>J115</f>
        <v>2</v>
      </c>
      <c r="K114" s="116">
        <f t="shared" ref="K114:L116" si="68">K115</f>
        <v>2</v>
      </c>
      <c r="L114" s="116">
        <f t="shared" si="68"/>
        <v>2</v>
      </c>
      <c r="M114" s="86"/>
      <c r="N114" s="87"/>
      <c r="O114" s="87"/>
      <c r="P114" s="87"/>
      <c r="Q114" s="88"/>
      <c r="R114" s="85">
        <v>72</v>
      </c>
    </row>
    <row r="115" spans="2:18" ht="21">
      <c r="B115" s="138" t="s">
        <v>46</v>
      </c>
      <c r="C115" s="125" t="s">
        <v>18</v>
      </c>
      <c r="D115" s="199" t="s">
        <v>1</v>
      </c>
      <c r="E115" s="57"/>
      <c r="F115" s="58"/>
      <c r="G115" s="58"/>
      <c r="H115" s="59"/>
      <c r="I115" s="123"/>
      <c r="J115" s="116">
        <f>J116</f>
        <v>2</v>
      </c>
      <c r="K115" s="116">
        <f t="shared" si="68"/>
        <v>2</v>
      </c>
      <c r="L115" s="116">
        <f t="shared" si="68"/>
        <v>2</v>
      </c>
      <c r="M115" s="86"/>
      <c r="N115" s="87"/>
      <c r="O115" s="87"/>
      <c r="P115" s="87"/>
      <c r="Q115" s="88"/>
      <c r="R115" s="116">
        <f t="shared" ref="R115:R117" si="69">R116</f>
        <v>2</v>
      </c>
    </row>
    <row r="116" spans="2:18" ht="60.75">
      <c r="B116" s="68" t="s">
        <v>105</v>
      </c>
      <c r="C116" s="187" t="s">
        <v>18</v>
      </c>
      <c r="D116" s="170" t="s">
        <v>1</v>
      </c>
      <c r="E116" s="69" t="s">
        <v>20</v>
      </c>
      <c r="F116" s="69" t="s">
        <v>47</v>
      </c>
      <c r="G116" s="69" t="s">
        <v>48</v>
      </c>
      <c r="H116" s="69" t="s">
        <v>49</v>
      </c>
      <c r="I116" s="84"/>
      <c r="J116" s="117">
        <f>J117</f>
        <v>2</v>
      </c>
      <c r="K116" s="117">
        <f t="shared" si="68"/>
        <v>2</v>
      </c>
      <c r="L116" s="117">
        <f t="shared" si="68"/>
        <v>2</v>
      </c>
      <c r="M116" s="86"/>
      <c r="N116" s="87"/>
      <c r="O116" s="87"/>
      <c r="P116" s="87"/>
      <c r="Q116" s="88"/>
      <c r="R116" s="116">
        <f t="shared" si="69"/>
        <v>2</v>
      </c>
    </row>
    <row r="117" spans="2:18" ht="21">
      <c r="B117" s="200" t="s">
        <v>94</v>
      </c>
      <c r="C117" s="188" t="s">
        <v>18</v>
      </c>
      <c r="D117" s="171" t="s">
        <v>1</v>
      </c>
      <c r="E117" s="74" t="s">
        <v>20</v>
      </c>
      <c r="F117" s="74" t="s">
        <v>16</v>
      </c>
      <c r="G117" s="74" t="s">
        <v>48</v>
      </c>
      <c r="H117" s="74" t="s">
        <v>49</v>
      </c>
      <c r="I117" s="101"/>
      <c r="J117" s="102">
        <f>J118</f>
        <v>2</v>
      </c>
      <c r="K117" s="102">
        <f>K118</f>
        <v>2</v>
      </c>
      <c r="L117" s="102">
        <f>L118</f>
        <v>2</v>
      </c>
      <c r="M117" s="86"/>
      <c r="N117" s="87"/>
      <c r="O117" s="87"/>
      <c r="P117" s="87"/>
      <c r="Q117" s="88"/>
      <c r="R117" s="117">
        <f t="shared" si="69"/>
        <v>2</v>
      </c>
    </row>
    <row r="118" spans="2:18" ht="40.5">
      <c r="B118" s="76" t="s">
        <v>95</v>
      </c>
      <c r="C118" s="198" t="s">
        <v>18</v>
      </c>
      <c r="D118" s="172" t="s">
        <v>1</v>
      </c>
      <c r="E118" s="78" t="s">
        <v>20</v>
      </c>
      <c r="F118" s="78" t="s">
        <v>16</v>
      </c>
      <c r="G118" s="78" t="s">
        <v>3</v>
      </c>
      <c r="H118" s="78" t="s">
        <v>49</v>
      </c>
      <c r="I118" s="104"/>
      <c r="J118" s="105">
        <f>J119</f>
        <v>2</v>
      </c>
      <c r="K118" s="105">
        <f>K119</f>
        <v>2</v>
      </c>
      <c r="L118" s="105">
        <f>L119</f>
        <v>2</v>
      </c>
      <c r="M118" s="86"/>
      <c r="N118" s="87"/>
      <c r="O118" s="87"/>
      <c r="P118" s="87"/>
      <c r="Q118" s="88"/>
      <c r="R118" s="102">
        <f>R119</f>
        <v>2</v>
      </c>
    </row>
    <row r="119" spans="2:18" ht="40.5">
      <c r="B119" s="82" t="s">
        <v>135</v>
      </c>
      <c r="C119" s="83" t="s">
        <v>18</v>
      </c>
      <c r="D119" s="108" t="s">
        <v>1</v>
      </c>
      <c r="E119" s="83" t="s">
        <v>20</v>
      </c>
      <c r="F119" s="83" t="s">
        <v>16</v>
      </c>
      <c r="G119" s="83" t="s">
        <v>3</v>
      </c>
      <c r="H119" s="83" t="s">
        <v>96</v>
      </c>
      <c r="I119" s="84" t="s">
        <v>33</v>
      </c>
      <c r="J119" s="85">
        <v>2</v>
      </c>
      <c r="K119" s="85">
        <v>2</v>
      </c>
      <c r="L119" s="85">
        <v>2</v>
      </c>
      <c r="M119" s="86"/>
      <c r="N119" s="87"/>
      <c r="O119" s="87"/>
      <c r="P119" s="87"/>
      <c r="Q119" s="88"/>
      <c r="R119" s="105">
        <f>R120</f>
        <v>2</v>
      </c>
    </row>
    <row r="120" spans="2:18" ht="21">
      <c r="B120" s="201"/>
      <c r="C120" s="201"/>
      <c r="D120" s="201"/>
      <c r="E120" s="201"/>
      <c r="F120" s="202"/>
      <c r="G120" s="201"/>
      <c r="H120" s="201"/>
      <c r="I120" s="201"/>
      <c r="J120" s="201"/>
      <c r="K120" s="201"/>
      <c r="L120" s="86"/>
      <c r="M120" s="86"/>
      <c r="N120" s="87"/>
      <c r="O120" s="87"/>
      <c r="P120" s="87"/>
      <c r="Q120" s="88"/>
      <c r="R120" s="85">
        <v>2</v>
      </c>
    </row>
  </sheetData>
  <mergeCells count="28">
    <mergeCell ref="B4:K4"/>
    <mergeCell ref="D49:H49"/>
    <mergeCell ref="E50:H50"/>
    <mergeCell ref="E55:H55"/>
    <mergeCell ref="E6:H6"/>
    <mergeCell ref="E7:H7"/>
    <mergeCell ref="C8:H8"/>
    <mergeCell ref="D9:H9"/>
    <mergeCell ref="E10:H10"/>
    <mergeCell ref="E15:H15"/>
    <mergeCell ref="E25:H25"/>
    <mergeCell ref="E29:H29"/>
    <mergeCell ref="E115:H115"/>
    <mergeCell ref="B2:R2"/>
    <mergeCell ref="B1:R1"/>
    <mergeCell ref="D96:H96"/>
    <mergeCell ref="E97:H97"/>
    <mergeCell ref="D108:H108"/>
    <mergeCell ref="E109:H109"/>
    <mergeCell ref="D114:H114"/>
    <mergeCell ref="D60:H60"/>
    <mergeCell ref="E61:H61"/>
    <mergeCell ref="E68:H68"/>
    <mergeCell ref="D80:H80"/>
    <mergeCell ref="E81:H81"/>
    <mergeCell ref="E34:H34"/>
    <mergeCell ref="D42:H42"/>
    <mergeCell ref="E43:H43"/>
  </mergeCells>
  <pageMargins left="1.3385826771653544" right="0.23622047244094491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Selyavnoe</cp:lastModifiedBy>
  <cp:lastPrinted>2020-04-03T11:51:51Z</cp:lastPrinted>
  <dcterms:created xsi:type="dcterms:W3CDTF">2015-10-05T11:25:45Z</dcterms:created>
  <dcterms:modified xsi:type="dcterms:W3CDTF">2020-04-03T11:52:49Z</dcterms:modified>
</cp:coreProperties>
</file>