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760"/>
  </bookViews>
  <sheets>
    <sheet name="программы" sheetId="1" r:id="rId1"/>
    <sheet name="Лист3" sheetId="3" r:id="rId2"/>
  </sheets>
  <definedNames>
    <definedName name="_xlnm._FilterDatabase" localSheetId="0" hidden="1">программы!$K$2:$K$113</definedName>
    <definedName name="_xlnm.Print_Titles" localSheetId="0">программы!$5:$5</definedName>
    <definedName name="_xlnm.Print_Area" localSheetId="0">программы!$B$1:$M$119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64" i="1"/>
  <c r="K36"/>
  <c r="K37"/>
  <c r="K68"/>
  <c r="K73"/>
  <c r="K74"/>
  <c r="K75"/>
  <c r="K82"/>
  <c r="K93"/>
  <c r="K94"/>
  <c r="M64" l="1"/>
  <c r="M16"/>
  <c r="L16"/>
  <c r="K16"/>
  <c r="M22"/>
  <c r="L22"/>
  <c r="K22"/>
  <c r="M23"/>
  <c r="L23"/>
  <c r="K23"/>
  <c r="M100"/>
  <c r="L100"/>
  <c r="K100"/>
  <c r="K99" s="1"/>
  <c r="K46"/>
  <c r="M118"/>
  <c r="M117" s="1"/>
  <c r="M116" s="1"/>
  <c r="M115" s="1"/>
  <c r="M114" s="1"/>
  <c r="L118"/>
  <c r="L117" s="1"/>
  <c r="L116" s="1"/>
  <c r="L115" s="1"/>
  <c r="L114" s="1"/>
  <c r="K118"/>
  <c r="K117" s="1"/>
  <c r="K116" s="1"/>
  <c r="K115" s="1"/>
  <c r="K114" s="1"/>
  <c r="M37"/>
  <c r="L37"/>
  <c r="M40"/>
  <c r="L40"/>
  <c r="K40"/>
  <c r="M32"/>
  <c r="M31" s="1"/>
  <c r="M30" s="1"/>
  <c r="M29" s="1"/>
  <c r="L32"/>
  <c r="L31" s="1"/>
  <c r="L30" s="1"/>
  <c r="L29" s="1"/>
  <c r="K32"/>
  <c r="K31" s="1"/>
  <c r="K30" s="1"/>
  <c r="K29" s="1"/>
  <c r="M36" l="1"/>
  <c r="M35" s="1"/>
  <c r="M34" s="1"/>
  <c r="L36"/>
  <c r="L35" s="1"/>
  <c r="L34" s="1"/>
  <c r="M46"/>
  <c r="M45" s="1"/>
  <c r="M44" s="1"/>
  <c r="M43" s="1"/>
  <c r="M42" s="1"/>
  <c r="L46"/>
  <c r="L45" s="1"/>
  <c r="L44" s="1"/>
  <c r="L43" s="1"/>
  <c r="L42" s="1"/>
  <c r="K45"/>
  <c r="K44" s="1"/>
  <c r="K43" s="1"/>
  <c r="K42" s="1"/>
  <c r="M84" l="1"/>
  <c r="L84"/>
  <c r="K84"/>
  <c r="M88"/>
  <c r="M87" s="1"/>
  <c r="L88"/>
  <c r="L87" s="1"/>
  <c r="K88"/>
  <c r="K87" s="1"/>
  <c r="M91"/>
  <c r="M90" s="1"/>
  <c r="L91"/>
  <c r="L90" s="1"/>
  <c r="K91"/>
  <c r="K90" s="1"/>
  <c r="N35" l="1"/>
  <c r="O35"/>
  <c r="M27" l="1"/>
  <c r="M26" s="1"/>
  <c r="M25" s="1"/>
  <c r="L27"/>
  <c r="L26" s="1"/>
  <c r="L25" s="1"/>
  <c r="K27"/>
  <c r="K26" s="1"/>
  <c r="K25" s="1"/>
  <c r="K35" l="1"/>
  <c r="K34" s="1"/>
  <c r="N41" l="1"/>
  <c r="O41"/>
  <c r="M58"/>
  <c r="M57" s="1"/>
  <c r="M56" s="1"/>
  <c r="M55" s="1"/>
  <c r="L58"/>
  <c r="L57" s="1"/>
  <c r="L56" s="1"/>
  <c r="L55" s="1"/>
  <c r="K58"/>
  <c r="K57" s="1"/>
  <c r="K56" s="1"/>
  <c r="K55" s="1"/>
  <c r="M78" l="1"/>
  <c r="M77" s="1"/>
  <c r="L78"/>
  <c r="L77" s="1"/>
  <c r="K78"/>
  <c r="K77" s="1"/>
  <c r="M63" l="1"/>
  <c r="M62" s="1"/>
  <c r="M61" s="1"/>
  <c r="L64"/>
  <c r="L63" s="1"/>
  <c r="L62" s="1"/>
  <c r="L61" s="1"/>
  <c r="K63"/>
  <c r="K62" s="1"/>
  <c r="K61" s="1"/>
  <c r="K71"/>
  <c r="K70" s="1"/>
  <c r="L71"/>
  <c r="M71"/>
  <c r="L70" l="1"/>
  <c r="L69" s="1"/>
  <c r="L68" s="1"/>
  <c r="L60" s="1"/>
  <c r="M69"/>
  <c r="M68" s="1"/>
  <c r="M60" s="1"/>
  <c r="M70"/>
  <c r="K69"/>
  <c r="K60" s="1"/>
  <c r="M112" l="1"/>
  <c r="M111" s="1"/>
  <c r="M110" s="1"/>
  <c r="M109" s="1"/>
  <c r="M108" s="1"/>
  <c r="L112"/>
  <c r="L111" s="1"/>
  <c r="L110" s="1"/>
  <c r="L109" s="1"/>
  <c r="L108" s="1"/>
  <c r="M105"/>
  <c r="M104" s="1"/>
  <c r="L105"/>
  <c r="L104" s="1"/>
  <c r="M99"/>
  <c r="L99"/>
  <c r="M83"/>
  <c r="M82" s="1"/>
  <c r="M81" s="1"/>
  <c r="M80" s="1"/>
  <c r="L83"/>
  <c r="L82" s="1"/>
  <c r="L81" s="1"/>
  <c r="L80" s="1"/>
  <c r="M53"/>
  <c r="M52" s="1"/>
  <c r="M51" s="1"/>
  <c r="L53"/>
  <c r="L52" s="1"/>
  <c r="L51" s="1"/>
  <c r="M18"/>
  <c r="M17" s="1"/>
  <c r="L18"/>
  <c r="L17" s="1"/>
  <c r="M13"/>
  <c r="M12" s="1"/>
  <c r="M11" s="1"/>
  <c r="M10" s="1"/>
  <c r="L13"/>
  <c r="L12" s="1"/>
  <c r="L11" s="1"/>
  <c r="L10" s="1"/>
  <c r="K83"/>
  <c r="K81" s="1"/>
  <c r="K80" s="1"/>
  <c r="K105"/>
  <c r="K104" s="1"/>
  <c r="K98" s="1"/>
  <c r="K97" s="1"/>
  <c r="K96" s="1"/>
  <c r="K53"/>
  <c r="K52" s="1"/>
  <c r="K51" s="1"/>
  <c r="K13"/>
  <c r="K12" s="1"/>
  <c r="K11" s="1"/>
  <c r="K10" s="1"/>
  <c r="K18"/>
  <c r="K17" s="1"/>
  <c r="K112"/>
  <c r="K111" s="1"/>
  <c r="K110" s="1"/>
  <c r="K109" s="1"/>
  <c r="K108" s="1"/>
  <c r="K15" l="1"/>
  <c r="K9" s="1"/>
  <c r="M15"/>
  <c r="M9" s="1"/>
  <c r="L15"/>
  <c r="L9" s="1"/>
  <c r="L98"/>
  <c r="L97" s="1"/>
  <c r="L96" s="1"/>
  <c r="M98"/>
  <c r="M97" s="1"/>
  <c r="M96" s="1"/>
  <c r="M50" l="1"/>
  <c r="M49" s="1"/>
  <c r="M8" s="1"/>
  <c r="M7" s="1"/>
  <c r="K50"/>
  <c r="L50"/>
  <c r="L49" s="1"/>
  <c r="L8" s="1"/>
  <c r="L7" s="1"/>
  <c r="K49" l="1"/>
  <c r="K8" s="1"/>
  <c r="K7" s="1"/>
</calcChain>
</file>

<file path=xl/sharedStrings.xml><?xml version="1.0" encoding="utf-8"?>
<sst xmlns="http://schemas.openxmlformats.org/spreadsheetml/2006/main" count="733" uniqueCount="163">
  <si>
    <t>Наименование целевой статьи расходов</t>
  </si>
  <si>
    <t>01</t>
  </si>
  <si>
    <t>03</t>
  </si>
  <si>
    <t>02</t>
  </si>
  <si>
    <t>00590</t>
  </si>
  <si>
    <t>04</t>
  </si>
  <si>
    <t>5</t>
  </si>
  <si>
    <t>05</t>
  </si>
  <si>
    <t>07</t>
  </si>
  <si>
    <t>08</t>
  </si>
  <si>
    <t>09</t>
  </si>
  <si>
    <t>1</t>
  </si>
  <si>
    <t>2</t>
  </si>
  <si>
    <t>10</t>
  </si>
  <si>
    <t>11</t>
  </si>
  <si>
    <t>3</t>
  </si>
  <si>
    <t>4</t>
  </si>
  <si>
    <t>12</t>
  </si>
  <si>
    <t>13</t>
  </si>
  <si>
    <t>14</t>
  </si>
  <si>
    <t>16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</si>
  <si>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</si>
  <si>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</si>
  <si>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</si>
  <si>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</si>
  <si>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</si>
  <si>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</si>
  <si>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</si>
  <si>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</si>
  <si>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</si>
  <si>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</si>
  <si>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300</t>
  </si>
  <si>
    <t>500</t>
  </si>
  <si>
    <t>700</t>
  </si>
  <si>
    <t>Общегосударственные вопросы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</si>
  <si>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</si>
  <si>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</si>
  <si>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</si>
  <si>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</si>
  <si>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</si>
  <si>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</si>
  <si>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</si>
  <si>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</si>
  <si>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</si>
  <si>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</si>
  <si>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</si>
  <si>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Обслуживание государственного и муниципального долга</t>
  </si>
  <si>
    <t>0</t>
  </si>
  <si>
    <t>00</t>
  </si>
  <si>
    <t>ГРБС</t>
  </si>
  <si>
    <t>00000</t>
  </si>
  <si>
    <t>6</t>
  </si>
  <si>
    <t>Подпрограмма «Социальная поддержка граждан»</t>
  </si>
  <si>
    <t>914</t>
  </si>
  <si>
    <t>81290</t>
  </si>
  <si>
    <t>2020 год</t>
  </si>
  <si>
    <t>99</t>
  </si>
  <si>
    <t>85190</t>
  </si>
  <si>
    <t>2021 год</t>
  </si>
  <si>
    <t>Благоустройство</t>
  </si>
  <si>
    <t>2022 год</t>
  </si>
  <si>
    <t>Обеспечение  проведения выборов и референдумов</t>
  </si>
  <si>
    <t>Администрация Селявинского  сельского поселения</t>
  </si>
  <si>
    <t>Функционирование высшего должностного лица местной администрации</t>
  </si>
  <si>
    <t>Подпрограмма «Функционирование главы муниципального образования»</t>
  </si>
  <si>
    <t>Основное мероприятие «Расходы на обеспечение функций органов местной администрации»</t>
  </si>
  <si>
    <t>92020</t>
  </si>
  <si>
    <t>Функционирование органов местной администрации</t>
  </si>
  <si>
    <t>Подпрограмма «Управление в сфере функций органов местной администрации»</t>
  </si>
  <si>
    <t>92010</t>
  </si>
  <si>
    <t xml:space="preserve">Проведение выборов депутатов                                                                                                                                                                                                                                        </t>
  </si>
  <si>
    <t>92070</t>
  </si>
  <si>
    <t>Подпрограмма «Обеспечение реализации Муниципальной Программы»</t>
  </si>
  <si>
    <t>90200</t>
  </si>
  <si>
    <t>Подпрограмма «Защита населения и территории поселения от чрезвычайных ситуаций и обеспечение первичных мер пожарной безопасности»</t>
  </si>
  <si>
    <t>Основное мероприятие «Мероприятия в сфере защиты населения от чрезвычайных ситуаций и пожаров»</t>
  </si>
  <si>
    <t>91430</t>
  </si>
  <si>
    <t>Основное мероприятие «Мероприятия по обеспечению первичными мерами пожарной безопасности»</t>
  </si>
  <si>
    <t>Подпрограмма «Ремонт и содержание муниципальных дорог»</t>
  </si>
  <si>
    <t>Основное мероприятие«Мероприятия по развитию сети автомобильных дорог общего пользования в границах поселения»</t>
  </si>
  <si>
    <t>19</t>
  </si>
  <si>
    <t>Подпрограмма «Развития градостроительной деятельности »</t>
  </si>
  <si>
    <t>Основное мероприятие «Развития градостроительной деятельности»</t>
  </si>
  <si>
    <t>Мероприятия по развитию градостроительной деятельности (закупка товаров, работ и услуг для муниципальных нужд)</t>
  </si>
  <si>
    <t>90850</t>
  </si>
  <si>
    <t>Подпрограмма «Развитие сети уличного освещения»</t>
  </si>
  <si>
    <t>Основное мероприятие «Расходы по организации уличного освещения»</t>
  </si>
  <si>
    <t>90670</t>
  </si>
  <si>
    <t>S8670</t>
  </si>
  <si>
    <t>Подпрограмма «Благоустройство территории поселения»</t>
  </si>
  <si>
    <t>Основное мероприятие «Мероприятия по ликвидации несанкционированных свалок, организации сбора и вывоза бытовых отходов и мусора с территории поселения, прочее благоустройство»</t>
  </si>
  <si>
    <t>90800</t>
  </si>
  <si>
    <t>Подпрограмма «Организация досуга и обеспечение жителей поселения услугами организации культуры»</t>
  </si>
  <si>
    <t>Основное мероприятие «Расходы на обеспечение деятельности (оказание услуг) муниципальных казённых учреждений»</t>
  </si>
  <si>
    <t>Подпрограмма «Организация библиотечного обслуживания населения»</t>
  </si>
  <si>
    <t>Основное мероприятие «Доплаты к пенсиям муниципальных служащих»</t>
  </si>
  <si>
    <t>90470</t>
  </si>
  <si>
    <t>Подпрограмма «Повышение устойчивости бюджета поселения»</t>
  </si>
  <si>
    <t>Основное мероприятие «Процентные платежи по муниципальному долгу поселения»</t>
  </si>
  <si>
    <t>97880</t>
  </si>
  <si>
    <t>Основное мероприятие «Резервный фонд администрации Селявинского сельского поселения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ситуаций»</t>
  </si>
  <si>
    <t>98500</t>
  </si>
  <si>
    <t>Подпрограмма «Финансовое обеспечение  муниципальных образований Воронежской области для исполнения переданных полномочий»</t>
  </si>
  <si>
    <t>Основное мероприятие «Осуществление первичного воинского учёта на территориях, где отсутствуют военные комиссариаты»</t>
  </si>
  <si>
    <t>51180</t>
  </si>
  <si>
    <t>90390</t>
  </si>
  <si>
    <t>Основное мероприятие «Повышение эффективности использования и охраны земель»</t>
  </si>
  <si>
    <t>Муниципальная программа Селявинского сельского поселения «Развитие территории поселения»</t>
  </si>
  <si>
    <t xml:space="preserve"> «Муниципальная Программа Селявинского сельского поселения «Муниципальное управление и гражданское общество»»</t>
  </si>
  <si>
    <t>Непрограммные расходы органов местного самоуправления Селявинского сельского поселения</t>
  </si>
  <si>
    <t>Муниципальная программа Селявинского сельского поселения «Развитие и сохранение культуры поселения»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</si>
  <si>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(Иные бюджетные ассигнования)</t>
  </si>
  <si>
    <t>Основное мероприятие «Выполнение других расходных обязательств»</t>
  </si>
  <si>
    <t>Основное мероприятие «Расходы на обеспечение деятельности (оказание услуг) муниципальных казенных учреждений»</t>
  </si>
  <si>
    <t>Национальная оборона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</si>
  <si>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</si>
  <si>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</si>
  <si>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 в области национальной безопасности и правоохранительной деятельности</t>
  </si>
  <si>
    <t>Муниципальная программа Селявинского сельского поселения «Использование и охрана земель на территории Селявинского сельского поселения»</t>
  </si>
  <si>
    <t>Мероприятия по повышению эффективности использования и охраны земель на территории поселения (Закупка товаров работ и услуг для муниципальных нужд)</t>
  </si>
  <si>
    <t xml:space="preserve">Подпрограмма ««Содержание мест захоронения и ремонт военно-мемориальных объектов»  </t>
  </si>
  <si>
    <t>90600</t>
  </si>
  <si>
    <t xml:space="preserve">Расходы на обеспечение деятельности ( оказание услуг) муниципальных учреждений (Расходы на выплаты персоналу) </t>
  </si>
  <si>
    <t>Расходы на обеспечение деятельности ( оказание услуг) муниципальных учреждений (Закупка товаров, работ и услуг для муниципальных нужд)</t>
  </si>
  <si>
    <t>Расходы на обеспечение деятельности ( оказание услуг) муниципальных учреждений (Иные бюджетные ассигнования)</t>
  </si>
  <si>
    <t>90570</t>
  </si>
  <si>
    <t>Подпрограмма  «Повышение устойчивости бюджета поселения»</t>
  </si>
  <si>
    <t>Основное  мероприятие «Передача  полномочий по заключенным соглашениям »</t>
  </si>
  <si>
    <t>Расходы на осуществление части полномочий передаваемых в бюджет муниципального района в соответствии с заключенными соглашениями (Межбюджетные трансферты)</t>
  </si>
  <si>
    <t>Мероприятия по организации ритуальных услуг, содержание мест захоронения  (Закупка товаров работ и услуг для муниципальных нужд)</t>
  </si>
  <si>
    <t>Расходы на обеспечение функций главы муниципального образования (Расходы на выплаты персоналу в целях обеспечения выполнения функций органами местных администраций).</t>
  </si>
  <si>
    <t>Расходы на обеспечение функций органов местных администраций (Расходы на выплаты персоналу в целях обеспечения выполнения функций органами местных администраций)</t>
  </si>
  <si>
    <t>Расходы на обеспечение функций органов местных администраций  (Закупка товаров работ и услуг для муниципальных нужд)</t>
  </si>
  <si>
    <t>Расходы на обеспечение функций органов местных администраций (Иные бюджетные ассигнования)</t>
  </si>
  <si>
    <t>Резервный фонд  местной администрации(финансовое обеспечение аварийно-восстановительных работ  и иных мероприятий, связанных с предупреждением и ликвидацией последствий стихийных бедствий и других чрезвычайных ситуаций) (Иные бюджетные ассигнования)</t>
  </si>
  <si>
    <t>Расходы на обеспечение деятельности ( оказание услуг) муниципальных учреждений (Расходы на оплату труда)</t>
  </si>
  <si>
    <t>Осуществление первичного воинского учёта на территориях, где отсутствуют военные комиссариаты (Расходы на оплату труда)</t>
  </si>
  <si>
    <t>Осуществление первичного  воинского учёта на территориях, где отсутствуют военные комиссариаты (Закупка товаров работ и услуг для муниципальных нужд)</t>
  </si>
  <si>
    <t>Мероприятия в сфере защиты населения от чрезвычайных ситуаций (Закупка товаров работ и услуг для муниципальных нужд)</t>
  </si>
  <si>
    <t>Мероприятия в сфере защиты населения от    пожаров (Закупка товаров работ и услуг для муниципальных нужд)</t>
  </si>
  <si>
    <t>Мероприятия по развитию сети автомобильных дорог общего пользования в границах поселения (ремонт дорог) (Закупка товаров работ и услуг для муниципальных нужд)</t>
  </si>
  <si>
    <t>Мероприятия по развитию сети автомобильных дорог общего пользования в границах поселения (ремонт дорог)(Закупка товаров работ и услуг для муниципальных нужд) (средства областного бюджета)</t>
  </si>
  <si>
    <t>Расходы по организации уличного освещения(Закупка товаров работ и услуг для муниципальных нужд)</t>
  </si>
  <si>
    <t>Расходы по организации уличного освещения  (Закупка товаров работ и услуг для муниципальных нужд) (средства областного бюджета)</t>
  </si>
  <si>
    <t>Мероприятия по ликвидации несанкционированных свалок, организации сбора и вывоза бытовых отходов и мусора с территории поселения, прочее благоустройство  (Закупка товаров работ и услуг для муниципальных нужд)</t>
  </si>
  <si>
    <t xml:space="preserve">Расходы на доплаты к пенсиям муниципальных служащих  местной администрации(Социальное обеспечение и иные выплаты населению) </t>
  </si>
  <si>
    <t>Процентные платежи по муниципальному долгу(Обслуживание государственного и муниципального долга)</t>
  </si>
  <si>
    <t>Расходы на обеспечение деятельности подведомственных учреждений  (Иные бюджетные ассигнования)</t>
  </si>
  <si>
    <t>S8870</t>
  </si>
  <si>
    <t>91220</t>
  </si>
  <si>
    <t xml:space="preserve"> Подпрограмма «Повышение энергетической эффективности и сокращение энергетических издержек в учреждениях поселения »</t>
  </si>
  <si>
    <t>Основное  мероприятие «Мероприятия по обеспечению сохранности и ремонту военно-мемориальных объектов »</t>
  </si>
  <si>
    <t>Основное  мероприятие «Мероприятия по повышению энергетической эффективности и сокращению энергетических издержек в учреждениях поселения »</t>
  </si>
  <si>
    <t xml:space="preserve">Мероприятия по повышению энергетической эффективности и сокращению энергетических издержек в учреждениях поселения </t>
  </si>
  <si>
    <t xml:space="preserve"> Муниципальная Программа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</si>
  <si>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</si>
  <si>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«Мероприятия по развитию и поддержке малого и среднего предпринимательства»</t>
  </si>
  <si>
    <t>90380</t>
  </si>
  <si>
    <t>S8850</t>
  </si>
  <si>
    <t>Мероприятия по развитию и поддержке малого  и среднего предпринимательства (Закупка товаров работ и услуг для муниципальных нужд)</t>
  </si>
  <si>
    <t xml:space="preserve">Приложение  3
   к решению Совета народных депутатов 
Селявинского сельского поселения Лискинского
 муниципального района Воронежской области
от  03.04.2020   №  203      
</t>
  </si>
  <si>
    <r>
      <rPr>
        <sz val="16"/>
        <color theme="1"/>
        <rFont val="Times New Roman"/>
        <family val="1"/>
        <charset val="204"/>
      </rPr>
      <t>Приложение  № 7
к Решению Совета народных депутатов
Селявинского  сельского поселения
Лискинского муниципального района
Воронежской области
от   27.12.2019 № 190     
 «О  бюджете
Селявинского  сельского поселения
Лискинского  муниципального района
Воронежской области  на  2020 год  и
на плановый период 2021 и 2022 годов»</t>
    </r>
    <r>
      <rPr>
        <sz val="12"/>
        <color theme="1"/>
        <rFont val="Times New Roman"/>
        <family val="1"/>
        <charset val="204"/>
      </rPr>
      <t xml:space="preserve">
</t>
    </r>
    <r>
      <rPr>
        <sz val="14"/>
        <color theme="1"/>
        <rFont val="Times New Roman"/>
        <family val="1"/>
        <charset val="204"/>
      </rPr>
      <t xml:space="preserve">
</t>
    </r>
  </si>
  <si>
    <t xml:space="preserve">Ведомственная структура расходов бюджета
Селявинского сельского поселения
Лискинского муниципального района Воронежской области
на 2020 год и плановый период 2021 и 2022 годов
</t>
  </si>
</sst>
</file>

<file path=xl/styles.xml><?xml version="1.0" encoding="utf-8"?>
<styleSheet xmlns="http://schemas.openxmlformats.org/spreadsheetml/2006/main">
  <numFmts count="1">
    <numFmt numFmtId="164" formatCode="#,##0.0"/>
  </numFmts>
  <fonts count="49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13"/>
      <name val="Calibri"/>
      <family val="2"/>
      <charset val="204"/>
      <scheme val="minor"/>
    </font>
    <font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i/>
      <sz val="16"/>
      <color rgb="FF800080"/>
      <name val="Times New Roman"/>
      <family val="1"/>
      <charset val="204"/>
    </font>
    <font>
      <sz val="16"/>
      <color rgb="FF80008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sz val="16"/>
      <color rgb="FF1E04BC"/>
      <name val="Times New Roman"/>
      <family val="1"/>
      <charset val="204"/>
    </font>
    <font>
      <i/>
      <sz val="16"/>
      <color rgb="FF6600CC"/>
      <name val="Times New Roman"/>
      <family val="1"/>
      <charset val="204"/>
    </font>
    <font>
      <sz val="16"/>
      <color rgb="FF6600CC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11" fillId="0" borderId="0" xfId="0" applyFont="1"/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/>
    <xf numFmtId="0" fontId="17" fillId="0" borderId="0" xfId="0" applyFont="1"/>
    <xf numFmtId="0" fontId="19" fillId="0" borderId="0" xfId="0" applyFont="1"/>
    <xf numFmtId="0" fontId="21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3" fillId="0" borderId="0" xfId="0" applyFont="1"/>
    <xf numFmtId="0" fontId="19" fillId="0" borderId="0" xfId="0" applyFont="1" applyAlignment="1">
      <alignment horizontal="right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26" fillId="0" borderId="0" xfId="0" applyFont="1"/>
    <xf numFmtId="0" fontId="24" fillId="0" borderId="0" xfId="0" applyFont="1"/>
    <xf numFmtId="0" fontId="19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29" fillId="0" borderId="0" xfId="0" applyFont="1"/>
    <xf numFmtId="0" fontId="30" fillId="0" borderId="0" xfId="0" applyFont="1"/>
    <xf numFmtId="0" fontId="29" fillId="0" borderId="0" xfId="0" applyFont="1" applyAlignment="1">
      <alignment horizontal="right"/>
    </xf>
    <xf numFmtId="0" fontId="19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11" fillId="0" borderId="0" xfId="0" applyNumberFormat="1" applyFont="1"/>
    <xf numFmtId="164" fontId="0" fillId="0" borderId="0" xfId="0" applyNumberFormat="1"/>
    <xf numFmtId="164" fontId="1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9" fillId="0" borderId="0" xfId="0" applyNumberFormat="1" applyFont="1"/>
    <xf numFmtId="164" fontId="16" fillId="0" borderId="0" xfId="0" applyNumberFormat="1" applyFont="1"/>
    <xf numFmtId="164" fontId="3" fillId="0" borderId="0" xfId="0" applyNumberFormat="1" applyFont="1"/>
    <xf numFmtId="164" fontId="17" fillId="0" borderId="0" xfId="0" applyNumberFormat="1" applyFont="1"/>
    <xf numFmtId="164" fontId="8" fillId="0" borderId="0" xfId="0" applyNumberFormat="1" applyFont="1"/>
    <xf numFmtId="164" fontId="9" fillId="0" borderId="0" xfId="0" applyNumberFormat="1" applyFont="1"/>
    <xf numFmtId="164" fontId="21" fillId="0" borderId="0" xfId="0" applyNumberFormat="1" applyFont="1" applyAlignment="1">
      <alignment horizontal="center" vertical="center"/>
    </xf>
    <xf numFmtId="164" fontId="19" fillId="0" borderId="0" xfId="0" applyNumberFormat="1" applyFont="1" applyAlignment="1">
      <alignment horizontal="right" vertical="center"/>
    </xf>
    <xf numFmtId="164" fontId="22" fillId="0" borderId="0" xfId="0" applyNumberFormat="1" applyFont="1" applyAlignment="1">
      <alignment horizontal="right" vertical="center"/>
    </xf>
    <xf numFmtId="164" fontId="23" fillId="0" borderId="0" xfId="0" applyNumberFormat="1" applyFont="1"/>
    <xf numFmtId="164" fontId="30" fillId="0" borderId="0" xfId="0" applyNumberFormat="1" applyFont="1"/>
    <xf numFmtId="164" fontId="25" fillId="0" borderId="0" xfId="0" applyNumberFormat="1" applyFont="1" applyAlignment="1">
      <alignment horizontal="center" vertical="center"/>
    </xf>
    <xf numFmtId="164" fontId="26" fillId="0" borderId="0" xfId="0" applyNumberFormat="1" applyFont="1" applyAlignment="1">
      <alignment horizontal="right"/>
    </xf>
    <xf numFmtId="164" fontId="9" fillId="0" borderId="0" xfId="0" applyNumberFormat="1" applyFont="1" applyAlignment="1">
      <alignment horizontal="right"/>
    </xf>
    <xf numFmtId="164" fontId="29" fillId="0" borderId="0" xfId="0" applyNumberFormat="1" applyFont="1" applyAlignment="1">
      <alignment horizontal="right"/>
    </xf>
    <xf numFmtId="164" fontId="19" fillId="0" borderId="0" xfId="0" applyNumberFormat="1" applyFont="1" applyAlignment="1">
      <alignment horizontal="center" vertical="center"/>
    </xf>
    <xf numFmtId="164" fontId="26" fillId="0" borderId="0" xfId="0" applyNumberFormat="1" applyFont="1"/>
    <xf numFmtId="164" fontId="29" fillId="0" borderId="0" xfId="0" applyNumberFormat="1" applyFont="1"/>
    <xf numFmtId="164" fontId="19" fillId="0" borderId="0" xfId="0" applyNumberFormat="1" applyFont="1" applyAlignment="1">
      <alignment vertical="center"/>
    </xf>
    <xf numFmtId="164" fontId="24" fillId="0" borderId="0" xfId="0" applyNumberFormat="1" applyFont="1"/>
    <xf numFmtId="164" fontId="2" fillId="0" borderId="1" xfId="0" applyNumberFormat="1" applyFont="1" applyBorder="1" applyAlignment="1">
      <alignment horizontal="center" vertical="center"/>
    </xf>
    <xf numFmtId="0" fontId="32" fillId="0" borderId="0" xfId="0" applyFont="1"/>
    <xf numFmtId="0" fontId="28" fillId="0" borderId="0" xfId="0" applyFont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33" fillId="0" borderId="0" xfId="0" applyFont="1"/>
    <xf numFmtId="0" fontId="20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5" fillId="0" borderId="0" xfId="0" applyFont="1"/>
    <xf numFmtId="0" fontId="16" fillId="0" borderId="0" xfId="0" applyFont="1" applyAlignment="1">
      <alignment horizontal="right"/>
    </xf>
    <xf numFmtId="0" fontId="35" fillId="0" borderId="0" xfId="0" applyFont="1" applyAlignment="1">
      <alignment horizontal="right"/>
    </xf>
    <xf numFmtId="164" fontId="33" fillId="0" borderId="0" xfId="0" applyNumberFormat="1" applyFont="1"/>
    <xf numFmtId="0" fontId="0" fillId="0" borderId="0" xfId="0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left" vertical="top" wrapText="1"/>
    </xf>
    <xf numFmtId="0" fontId="38" fillId="0" borderId="5" xfId="0" applyFont="1" applyFill="1" applyBorder="1" applyAlignment="1">
      <alignment horizontal="center" vertical="center" wrapText="1"/>
    </xf>
    <xf numFmtId="49" fontId="38" fillId="0" borderId="1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left" vertical="top" wrapText="1"/>
    </xf>
    <xf numFmtId="0" fontId="39" fillId="0" borderId="5" xfId="0" applyFont="1" applyFill="1" applyBorder="1" applyAlignment="1">
      <alignment horizontal="center" vertical="center" wrapText="1"/>
    </xf>
    <xf numFmtId="49" fontId="39" fillId="0" borderId="1" xfId="0" applyNumberFormat="1" applyFont="1" applyFill="1" applyBorder="1" applyAlignment="1">
      <alignment horizontal="center" vertical="center"/>
    </xf>
    <xf numFmtId="49" fontId="39" fillId="0" borderId="1" xfId="0" applyNumberFormat="1" applyFont="1" applyFill="1" applyBorder="1" applyAlignment="1">
      <alignment horizontal="center" vertical="center" wrapText="1"/>
    </xf>
    <xf numFmtId="164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left" vertical="top" wrapText="1"/>
    </xf>
    <xf numFmtId="0" fontId="41" fillId="0" borderId="5" xfId="0" applyFont="1" applyFill="1" applyBorder="1" applyAlignment="1">
      <alignment horizontal="center" vertical="center" wrapText="1"/>
    </xf>
    <xf numFmtId="49" fontId="41" fillId="0" borderId="1" xfId="0" applyNumberFormat="1" applyFont="1" applyFill="1" applyBorder="1" applyAlignment="1">
      <alignment horizontal="center" vertical="center"/>
    </xf>
    <xf numFmtId="49" fontId="41" fillId="0" borderId="1" xfId="0" applyNumberFormat="1" applyFont="1" applyFill="1" applyBorder="1" applyAlignment="1">
      <alignment horizontal="center" vertical="center" wrapText="1"/>
    </xf>
    <xf numFmtId="164" fontId="41" fillId="0" borderId="1" xfId="0" applyNumberFormat="1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left" vertical="top" wrapText="1"/>
    </xf>
    <xf numFmtId="0" fontId="43" fillId="0" borderId="5" xfId="0" applyFont="1" applyFill="1" applyBorder="1" applyAlignment="1">
      <alignment horizontal="center" vertical="center" wrapText="1"/>
    </xf>
    <xf numFmtId="49" fontId="43" fillId="0" borderId="1" xfId="0" applyNumberFormat="1" applyFont="1" applyFill="1" applyBorder="1" applyAlignment="1">
      <alignment horizontal="center" vertical="center"/>
    </xf>
    <xf numFmtId="49" fontId="43" fillId="0" borderId="1" xfId="0" applyNumberFormat="1" applyFont="1" applyFill="1" applyBorder="1" applyAlignment="1">
      <alignment horizontal="center" vertical="center" wrapText="1"/>
    </xf>
    <xf numFmtId="164" fontId="43" fillId="0" borderId="1" xfId="0" applyNumberFormat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left" vertical="top" wrapText="1"/>
    </xf>
    <xf numFmtId="0" fontId="37" fillId="0" borderId="5" xfId="0" applyFont="1" applyFill="1" applyBorder="1" applyAlignment="1">
      <alignment horizontal="center" vertical="center" wrapText="1"/>
    </xf>
    <xf numFmtId="49" fontId="37" fillId="0" borderId="1" xfId="0" applyNumberFormat="1" applyFont="1" applyFill="1" applyBorder="1" applyAlignment="1">
      <alignment horizontal="center" vertical="center"/>
    </xf>
    <xf numFmtId="49" fontId="37" fillId="0" borderId="5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top" wrapText="1"/>
    </xf>
    <xf numFmtId="0" fontId="44" fillId="0" borderId="5" xfId="0" applyFont="1" applyFill="1" applyBorder="1" applyAlignment="1">
      <alignment horizontal="center" vertical="center" wrapText="1"/>
    </xf>
    <xf numFmtId="49" fontId="44" fillId="0" borderId="1" xfId="0" applyNumberFormat="1" applyFont="1" applyFill="1" applyBorder="1" applyAlignment="1">
      <alignment horizontal="center" vertical="center" wrapText="1"/>
    </xf>
    <xf numFmtId="49" fontId="44" fillId="0" borderId="1" xfId="0" applyNumberFormat="1" applyFont="1" applyFill="1" applyBorder="1" applyAlignment="1">
      <alignment horizontal="center" vertical="center"/>
    </xf>
    <xf numFmtId="164" fontId="44" fillId="0" borderId="1" xfId="0" applyNumberFormat="1" applyFont="1" applyFill="1" applyBorder="1" applyAlignment="1">
      <alignment horizontal="center" vertical="center"/>
    </xf>
    <xf numFmtId="49" fontId="41" fillId="0" borderId="2" xfId="0" applyNumberFormat="1" applyFont="1" applyFill="1" applyBorder="1" applyAlignment="1">
      <alignment horizontal="center" vertical="center"/>
    </xf>
    <xf numFmtId="49" fontId="41" fillId="0" borderId="5" xfId="0" applyNumberFormat="1" applyFont="1" applyFill="1" applyBorder="1" applyAlignment="1">
      <alignment horizontal="center" vertical="center"/>
    </xf>
    <xf numFmtId="164" fontId="41" fillId="0" borderId="1" xfId="0" applyNumberFormat="1" applyFont="1" applyFill="1" applyBorder="1" applyAlignment="1">
      <alignment horizontal="center" vertical="center"/>
    </xf>
    <xf numFmtId="49" fontId="43" fillId="0" borderId="2" xfId="0" applyNumberFormat="1" applyFont="1" applyFill="1" applyBorder="1" applyAlignment="1">
      <alignment horizontal="center" vertical="center"/>
    </xf>
    <xf numFmtId="49" fontId="43" fillId="0" borderId="5" xfId="0" applyNumberFormat="1" applyFont="1" applyFill="1" applyBorder="1" applyAlignment="1">
      <alignment horizontal="center" vertical="center"/>
    </xf>
    <xf numFmtId="164" fontId="43" fillId="0" borderId="1" xfId="0" applyNumberFormat="1" applyFont="1" applyFill="1" applyBorder="1" applyAlignment="1">
      <alignment horizontal="center" vertical="center"/>
    </xf>
    <xf numFmtId="49" fontId="37" fillId="0" borderId="2" xfId="0" applyNumberFormat="1" applyFont="1" applyFill="1" applyBorder="1" applyAlignment="1">
      <alignment horizontal="center" vertical="center"/>
    </xf>
    <xf numFmtId="0" fontId="41" fillId="0" borderId="1" xfId="0" applyFont="1" applyBorder="1" applyAlignment="1">
      <alignment vertical="top" wrapText="1"/>
    </xf>
    <xf numFmtId="0" fontId="43" fillId="0" borderId="1" xfId="0" applyFont="1" applyBorder="1" applyAlignment="1">
      <alignment vertical="top" wrapText="1"/>
    </xf>
    <xf numFmtId="0" fontId="37" fillId="0" borderId="1" xfId="0" applyFont="1" applyBorder="1" applyAlignment="1">
      <alignment vertical="top" wrapText="1"/>
    </xf>
    <xf numFmtId="0" fontId="34" fillId="0" borderId="5" xfId="0" applyFont="1" applyFill="1" applyBorder="1" applyAlignment="1">
      <alignment horizontal="center" vertical="center" wrapText="1"/>
    </xf>
    <xf numFmtId="49" fontId="34" fillId="0" borderId="5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right" vertical="center"/>
    </xf>
    <xf numFmtId="49" fontId="5" fillId="0" borderId="2" xfId="0" applyNumberFormat="1" applyFont="1" applyFill="1" applyBorder="1" applyAlignment="1">
      <alignment horizontal="right" vertical="center"/>
    </xf>
    <xf numFmtId="49" fontId="5" fillId="0" borderId="5" xfId="0" applyNumberFormat="1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39" fillId="0" borderId="1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left" vertical="top" wrapText="1"/>
    </xf>
    <xf numFmtId="49" fontId="38" fillId="0" borderId="5" xfId="0" applyNumberFormat="1" applyFont="1" applyFill="1" applyBorder="1" applyAlignment="1">
      <alignment horizontal="center" vertical="center" wrapText="1"/>
    </xf>
    <xf numFmtId="49" fontId="39" fillId="0" borderId="2" xfId="0" applyNumberFormat="1" applyFont="1" applyFill="1" applyBorder="1" applyAlignment="1">
      <alignment horizontal="center" vertical="center"/>
    </xf>
    <xf numFmtId="49" fontId="39" fillId="0" borderId="5" xfId="0" applyNumberFormat="1" applyFont="1" applyFill="1" applyBorder="1" applyAlignment="1">
      <alignment horizontal="center" vertical="center"/>
    </xf>
    <xf numFmtId="0" fontId="42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4" fillId="0" borderId="1" xfId="0" applyFont="1" applyFill="1" applyBorder="1" applyAlignment="1">
      <alignment horizontal="center" vertical="center"/>
    </xf>
    <xf numFmtId="49" fontId="39" fillId="0" borderId="5" xfId="0" applyNumberFormat="1" applyFont="1" applyFill="1" applyBorder="1" applyAlignment="1">
      <alignment horizontal="center" vertical="center" wrapText="1"/>
    </xf>
    <xf numFmtId="49" fontId="41" fillId="0" borderId="5" xfId="0" applyNumberFormat="1" applyFont="1" applyFill="1" applyBorder="1" applyAlignment="1">
      <alignment horizontal="center" vertical="center" wrapText="1"/>
    </xf>
    <xf numFmtId="49" fontId="43" fillId="0" borderId="5" xfId="0" applyNumberFormat="1" applyFont="1" applyFill="1" applyBorder="1" applyAlignment="1">
      <alignment horizontal="center" vertical="center" wrapText="1"/>
    </xf>
    <xf numFmtId="49" fontId="37" fillId="0" borderId="1" xfId="0" applyNumberFormat="1" applyFont="1" applyFill="1" applyBorder="1" applyAlignment="1">
      <alignment horizontal="center" vertical="center" wrapText="1"/>
    </xf>
    <xf numFmtId="164" fontId="37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164" fontId="5" fillId="2" borderId="1" xfId="0" applyNumberFormat="1" applyFont="1" applyFill="1" applyBorder="1" applyAlignment="1">
      <alignment horizontal="center" vertical="center"/>
    </xf>
    <xf numFmtId="164" fontId="39" fillId="2" borderId="1" xfId="0" applyNumberFormat="1" applyFont="1" applyFill="1" applyBorder="1" applyAlignment="1">
      <alignment horizontal="center" vertical="center"/>
    </xf>
    <xf numFmtId="164" fontId="41" fillId="2" borderId="1" xfId="0" applyNumberFormat="1" applyFont="1" applyFill="1" applyBorder="1" applyAlignment="1">
      <alignment horizontal="center" vertical="center"/>
    </xf>
    <xf numFmtId="49" fontId="39" fillId="0" borderId="2" xfId="0" applyNumberFormat="1" applyFont="1" applyFill="1" applyBorder="1" applyAlignment="1">
      <alignment horizontal="center" vertical="center" wrapText="1"/>
    </xf>
    <xf numFmtId="49" fontId="41" fillId="0" borderId="2" xfId="0" applyNumberFormat="1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center" vertical="center" wrapText="1"/>
    </xf>
    <xf numFmtId="0" fontId="39" fillId="0" borderId="1" xfId="0" applyFont="1" applyBorder="1" applyAlignment="1">
      <alignment wrapText="1"/>
    </xf>
    <xf numFmtId="0" fontId="46" fillId="0" borderId="1" xfId="0" applyFont="1" applyBorder="1" applyAlignment="1">
      <alignment wrapText="1"/>
    </xf>
    <xf numFmtId="0" fontId="47" fillId="0" borderId="1" xfId="0" applyFont="1" applyBorder="1" applyAlignment="1">
      <alignment wrapText="1"/>
    </xf>
    <xf numFmtId="0" fontId="48" fillId="0" borderId="5" xfId="0" applyFont="1" applyFill="1" applyBorder="1" applyAlignment="1">
      <alignment horizontal="center" vertical="center" wrapText="1"/>
    </xf>
    <xf numFmtId="49" fontId="48" fillId="0" borderId="1" xfId="0" applyNumberFormat="1" applyFont="1" applyFill="1" applyBorder="1" applyAlignment="1">
      <alignment horizontal="center" vertical="center"/>
    </xf>
    <xf numFmtId="49" fontId="48" fillId="0" borderId="2" xfId="0" applyNumberFormat="1" applyFont="1" applyFill="1" applyBorder="1" applyAlignment="1">
      <alignment horizontal="center" vertical="center"/>
    </xf>
    <xf numFmtId="49" fontId="48" fillId="0" borderId="1" xfId="0" applyNumberFormat="1" applyFont="1" applyFill="1" applyBorder="1" applyAlignment="1">
      <alignment horizontal="center" vertical="center" wrapText="1"/>
    </xf>
    <xf numFmtId="49" fontId="48" fillId="0" borderId="5" xfId="0" applyNumberFormat="1" applyFont="1" applyFill="1" applyBorder="1" applyAlignment="1">
      <alignment horizontal="center" vertical="center"/>
    </xf>
    <xf numFmtId="164" fontId="48" fillId="0" borderId="1" xfId="0" applyNumberFormat="1" applyFont="1" applyFill="1" applyBorder="1" applyAlignment="1">
      <alignment horizontal="center" vertical="center"/>
    </xf>
    <xf numFmtId="0" fontId="37" fillId="0" borderId="1" xfId="0" applyFont="1" applyBorder="1" applyAlignment="1">
      <alignment wrapText="1"/>
    </xf>
    <xf numFmtId="0" fontId="47" fillId="0" borderId="1" xfId="0" applyFont="1" applyBorder="1" applyAlignment="1">
      <alignment vertical="top" wrapText="1"/>
    </xf>
    <xf numFmtId="164" fontId="34" fillId="0" borderId="1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left" vertical="top"/>
    </xf>
    <xf numFmtId="49" fontId="38" fillId="0" borderId="6" xfId="0" applyNumberFormat="1" applyFont="1" applyFill="1" applyBorder="1" applyAlignment="1">
      <alignment horizontal="center" vertical="center"/>
    </xf>
    <xf numFmtId="49" fontId="38" fillId="0" borderId="7" xfId="0" applyNumberFormat="1" applyFont="1" applyFill="1" applyBorder="1" applyAlignment="1">
      <alignment horizontal="center" vertical="center"/>
    </xf>
    <xf numFmtId="49" fontId="38" fillId="0" borderId="8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4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45" fillId="0" borderId="2" xfId="0" applyNumberFormat="1" applyFont="1" applyFill="1" applyBorder="1" applyAlignment="1">
      <alignment horizontal="center" vertical="center"/>
    </xf>
    <xf numFmtId="49" fontId="45" fillId="0" borderId="4" xfId="0" applyNumberFormat="1" applyFont="1" applyFill="1" applyBorder="1" applyAlignment="1">
      <alignment horizontal="center" vertical="center"/>
    </xf>
    <xf numFmtId="49" fontId="45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49" fontId="38" fillId="0" borderId="5" xfId="0" applyNumberFormat="1" applyFont="1" applyFill="1" applyBorder="1" applyAlignment="1">
      <alignment horizontal="center" vertical="center" wrapText="1"/>
    </xf>
    <xf numFmtId="49" fontId="34" fillId="0" borderId="9" xfId="0" applyNumberFormat="1" applyFont="1" applyFill="1" applyBorder="1" applyAlignment="1">
      <alignment horizontal="center" vertical="center"/>
    </xf>
    <xf numFmtId="49" fontId="34" fillId="0" borderId="3" xfId="0" applyNumberFormat="1" applyFont="1" applyFill="1" applyBorder="1" applyAlignment="1">
      <alignment horizontal="center" vertical="center"/>
    </xf>
    <xf numFmtId="49" fontId="34" fillId="0" borderId="10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34" fillId="0" borderId="6" xfId="0" applyNumberFormat="1" applyFont="1" applyFill="1" applyBorder="1" applyAlignment="1">
      <alignment horizontal="center" vertical="center"/>
    </xf>
    <xf numFmtId="49" fontId="34" fillId="0" borderId="7" xfId="0" applyNumberFormat="1" applyFont="1" applyFill="1" applyBorder="1" applyAlignment="1">
      <alignment horizontal="center" vertical="center"/>
    </xf>
    <xf numFmtId="49" fontId="34" fillId="0" borderId="8" xfId="0" applyNumberFormat="1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center" vertical="center"/>
    </xf>
    <xf numFmtId="49" fontId="34" fillId="0" borderId="4" xfId="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right" vertical="top" wrapText="1"/>
    </xf>
    <xf numFmtId="0" fontId="13" fillId="0" borderId="0" xfId="0" applyFont="1" applyFill="1" applyAlignment="1">
      <alignment horizontal="right" vertical="top" wrapText="1"/>
    </xf>
    <xf numFmtId="0" fontId="27" fillId="0" borderId="0" xfId="0" applyFont="1" applyFill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6600CC"/>
      <color rgb="FF800080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19"/>
  <sheetViews>
    <sheetView tabSelected="1" zoomScale="73" zoomScaleNormal="73" zoomScaleSheetLayoutView="80" workbookViewId="0">
      <selection activeCell="V2" sqref="V2"/>
    </sheetView>
  </sheetViews>
  <sheetFormatPr defaultRowHeight="18.75"/>
  <cols>
    <col min="1" max="1" width="9.7109375" style="1" customWidth="1"/>
    <col min="2" max="2" width="90.85546875" style="75" customWidth="1"/>
    <col min="3" max="3" width="8.42578125" style="63" customWidth="1"/>
    <col min="4" max="4" width="4.85546875" style="63" customWidth="1"/>
    <col min="5" max="5" width="4.5703125" style="63" customWidth="1"/>
    <col min="6" max="6" width="4.7109375" style="63" customWidth="1"/>
    <col min="7" max="7" width="4.42578125" style="63" customWidth="1"/>
    <col min="8" max="8" width="5" style="64" customWidth="1"/>
    <col min="9" max="9" width="9.85546875" style="63" customWidth="1"/>
    <col min="10" max="10" width="9.140625" style="63"/>
    <col min="11" max="11" width="16.42578125" style="63" customWidth="1"/>
    <col min="12" max="12" width="15.85546875" style="63" customWidth="1"/>
    <col min="13" max="13" width="18.28515625" style="63" customWidth="1"/>
    <col min="14" max="14" width="14.28515625" style="34" hidden="1" customWidth="1"/>
    <col min="15" max="15" width="14.7109375" style="34" hidden="1" customWidth="1"/>
    <col min="16" max="16" width="10" style="65" hidden="1" customWidth="1"/>
    <col min="17" max="17" width="8.5703125" style="65" hidden="1" customWidth="1"/>
    <col min="18" max="18" width="7.7109375" style="65" hidden="1" customWidth="1"/>
    <col min="19" max="19" width="7.7109375" hidden="1" customWidth="1"/>
    <col min="20" max="22" width="8.85546875" customWidth="1"/>
  </cols>
  <sheetData>
    <row r="1" spans="2:18" s="1" customFormat="1" ht="130.5" customHeight="1">
      <c r="B1" s="197" t="s">
        <v>160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34"/>
      <c r="O1" s="34"/>
      <c r="P1" s="65"/>
      <c r="Q1" s="65"/>
      <c r="R1" s="65"/>
    </row>
    <row r="2" spans="2:18" s="1" customFormat="1" ht="262.5" customHeight="1">
      <c r="B2" s="199" t="s">
        <v>161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34"/>
      <c r="O2" s="34"/>
      <c r="P2" s="65"/>
      <c r="Q2" s="65"/>
      <c r="R2" s="65"/>
    </row>
    <row r="3" spans="2:18" ht="106.5" customHeight="1">
      <c r="B3" s="200" t="s">
        <v>162</v>
      </c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2:18" s="1" customFormat="1" ht="40.5">
      <c r="B4" s="77"/>
      <c r="C4" s="77"/>
      <c r="D4" s="77"/>
      <c r="E4" s="77"/>
      <c r="F4" s="77"/>
      <c r="G4" s="77"/>
      <c r="H4" s="77"/>
      <c r="I4" s="77"/>
      <c r="J4" s="77"/>
      <c r="K4" s="78"/>
      <c r="L4" s="78"/>
      <c r="M4" s="78" t="s">
        <v>24</v>
      </c>
      <c r="N4" s="34"/>
      <c r="O4" s="34"/>
      <c r="P4" s="65"/>
      <c r="Q4" s="65"/>
      <c r="R4" s="65"/>
    </row>
    <row r="5" spans="2:18" s="2" customFormat="1" ht="40.5">
      <c r="B5" s="79" t="s">
        <v>0</v>
      </c>
      <c r="C5" s="79" t="s">
        <v>49</v>
      </c>
      <c r="D5" s="81" t="s">
        <v>23</v>
      </c>
      <c r="E5" s="81" t="s">
        <v>25</v>
      </c>
      <c r="F5" s="196" t="s">
        <v>21</v>
      </c>
      <c r="G5" s="196"/>
      <c r="H5" s="196"/>
      <c r="I5" s="196"/>
      <c r="J5" s="81" t="s">
        <v>22</v>
      </c>
      <c r="K5" s="79" t="s">
        <v>55</v>
      </c>
      <c r="L5" s="79" t="s">
        <v>58</v>
      </c>
      <c r="M5" s="79" t="s">
        <v>60</v>
      </c>
      <c r="N5" s="35"/>
      <c r="O5" s="35"/>
      <c r="P5" s="66"/>
      <c r="Q5" s="66"/>
      <c r="R5" s="66"/>
    </row>
    <row r="6" spans="2:18" s="5" customFormat="1" ht="20.25">
      <c r="B6" s="79">
        <v>1</v>
      </c>
      <c r="C6" s="80">
        <v>2</v>
      </c>
      <c r="D6" s="81">
        <v>3</v>
      </c>
      <c r="E6" s="81">
        <v>4</v>
      </c>
      <c r="F6" s="193" t="s">
        <v>6</v>
      </c>
      <c r="G6" s="194"/>
      <c r="H6" s="194"/>
      <c r="I6" s="195"/>
      <c r="J6" s="81">
        <v>6</v>
      </c>
      <c r="K6" s="79">
        <v>7</v>
      </c>
      <c r="L6" s="79">
        <v>8</v>
      </c>
      <c r="M6" s="79">
        <v>9</v>
      </c>
      <c r="N6" s="32"/>
      <c r="O6" s="32"/>
      <c r="P6" s="68"/>
      <c r="Q6" s="68"/>
      <c r="R6" s="68"/>
    </row>
    <row r="7" spans="2:18" s="4" customFormat="1" ht="20.25">
      <c r="B7" s="82" t="s">
        <v>26</v>
      </c>
      <c r="C7" s="80"/>
      <c r="D7" s="83"/>
      <c r="E7" s="83"/>
      <c r="F7" s="193"/>
      <c r="G7" s="194"/>
      <c r="H7" s="194"/>
      <c r="I7" s="195"/>
      <c r="J7" s="83"/>
      <c r="K7" s="84">
        <f>K8</f>
        <v>14867.7</v>
      </c>
      <c r="L7" s="84">
        <f t="shared" ref="L7:M7" si="0">L8</f>
        <v>10085.400000000001</v>
      </c>
      <c r="M7" s="84">
        <f t="shared" si="0"/>
        <v>11721.1</v>
      </c>
      <c r="N7" s="36"/>
      <c r="O7" s="36"/>
      <c r="P7" s="69"/>
      <c r="Q7" s="69"/>
      <c r="R7" s="69"/>
    </row>
    <row r="8" spans="2:18" s="4" customFormat="1" ht="20.25">
      <c r="B8" s="82" t="s">
        <v>62</v>
      </c>
      <c r="C8" s="80">
        <v>914</v>
      </c>
      <c r="D8" s="184"/>
      <c r="E8" s="185"/>
      <c r="F8" s="185"/>
      <c r="G8" s="185"/>
      <c r="H8" s="185"/>
      <c r="I8" s="186"/>
      <c r="J8" s="83"/>
      <c r="K8" s="84">
        <f>K9+K42+K49+K60+K80+K96+K108+K114</f>
        <v>14867.7</v>
      </c>
      <c r="L8" s="84">
        <f>L9+L42+L49+L60+L80+L96+L108+L114</f>
        <v>10085.400000000001</v>
      </c>
      <c r="M8" s="84">
        <f>M9+M42+M49+M60+M80+M96+M108+M114</f>
        <v>11721.1</v>
      </c>
      <c r="N8" s="36"/>
      <c r="O8" s="36"/>
      <c r="P8" s="69"/>
      <c r="Q8" s="69"/>
      <c r="R8" s="69"/>
    </row>
    <row r="9" spans="2:18" s="12" customFormat="1" ht="20.25">
      <c r="B9" s="85" t="s">
        <v>34</v>
      </c>
      <c r="C9" s="86">
        <v>914</v>
      </c>
      <c r="D9" s="87" t="s">
        <v>1</v>
      </c>
      <c r="E9" s="172"/>
      <c r="F9" s="173"/>
      <c r="G9" s="173"/>
      <c r="H9" s="173"/>
      <c r="I9" s="174"/>
      <c r="J9" s="87"/>
      <c r="K9" s="88">
        <f>K10+K15+K25+K29+K34</f>
        <v>3721</v>
      </c>
      <c r="L9" s="88">
        <f>L10+L15+L25+L29+L34</f>
        <v>3913</v>
      </c>
      <c r="M9" s="88">
        <f>M10+M15+M25+M29+M34</f>
        <v>3763.9</v>
      </c>
      <c r="N9" s="37"/>
      <c r="O9" s="37"/>
      <c r="P9" s="66"/>
      <c r="Q9" s="66"/>
      <c r="R9" s="66"/>
    </row>
    <row r="10" spans="2:18" s="11" customFormat="1" ht="40.5">
      <c r="B10" s="85" t="s">
        <v>63</v>
      </c>
      <c r="C10" s="86">
        <v>914</v>
      </c>
      <c r="D10" s="87" t="s">
        <v>1</v>
      </c>
      <c r="E10" s="87" t="s">
        <v>3</v>
      </c>
      <c r="F10" s="178"/>
      <c r="G10" s="179"/>
      <c r="H10" s="179"/>
      <c r="I10" s="180"/>
      <c r="J10" s="87"/>
      <c r="K10" s="84">
        <f>SUM(K11)</f>
        <v>900</v>
      </c>
      <c r="L10" s="84">
        <f t="shared" ref="L10:M13" si="1">SUM(L11)</f>
        <v>936</v>
      </c>
      <c r="M10" s="84">
        <f t="shared" si="1"/>
        <v>973</v>
      </c>
      <c r="N10" s="38"/>
      <c r="O10" s="38"/>
      <c r="P10" s="66"/>
      <c r="Q10" s="66"/>
      <c r="R10" s="66"/>
    </row>
    <row r="11" spans="2:18" s="6" customFormat="1" ht="40.5">
      <c r="B11" s="89" t="s">
        <v>108</v>
      </c>
      <c r="C11" s="90">
        <v>914</v>
      </c>
      <c r="D11" s="91" t="s">
        <v>1</v>
      </c>
      <c r="E11" s="91" t="s">
        <v>3</v>
      </c>
      <c r="F11" s="92" t="s">
        <v>20</v>
      </c>
      <c r="G11" s="92" t="s">
        <v>47</v>
      </c>
      <c r="H11" s="92" t="s">
        <v>48</v>
      </c>
      <c r="I11" s="92" t="s">
        <v>50</v>
      </c>
      <c r="J11" s="91"/>
      <c r="K11" s="93">
        <f>SUM(K12)</f>
        <v>900</v>
      </c>
      <c r="L11" s="93">
        <f t="shared" si="1"/>
        <v>936</v>
      </c>
      <c r="M11" s="93">
        <f t="shared" si="1"/>
        <v>973</v>
      </c>
      <c r="N11" s="39"/>
      <c r="O11" s="39"/>
      <c r="P11" s="70"/>
      <c r="Q11" s="70"/>
      <c r="R11" s="70"/>
    </row>
    <row r="12" spans="2:18" s="6" customFormat="1" ht="40.5">
      <c r="B12" s="94" t="s">
        <v>64</v>
      </c>
      <c r="C12" s="95">
        <v>914</v>
      </c>
      <c r="D12" s="96" t="s">
        <v>1</v>
      </c>
      <c r="E12" s="96" t="s">
        <v>3</v>
      </c>
      <c r="F12" s="97" t="s">
        <v>20</v>
      </c>
      <c r="G12" s="97" t="s">
        <v>11</v>
      </c>
      <c r="H12" s="97" t="s">
        <v>48</v>
      </c>
      <c r="I12" s="97" t="s">
        <v>50</v>
      </c>
      <c r="J12" s="96"/>
      <c r="K12" s="98">
        <f>SUM(K13)</f>
        <v>900</v>
      </c>
      <c r="L12" s="98">
        <f t="shared" si="1"/>
        <v>936</v>
      </c>
      <c r="M12" s="98">
        <f t="shared" si="1"/>
        <v>973</v>
      </c>
      <c r="N12" s="39"/>
      <c r="O12" s="39"/>
      <c r="P12" s="70"/>
      <c r="Q12" s="70"/>
      <c r="R12" s="70"/>
    </row>
    <row r="13" spans="2:18" s="27" customFormat="1" ht="40.5">
      <c r="B13" s="99" t="s">
        <v>65</v>
      </c>
      <c r="C13" s="100">
        <v>914</v>
      </c>
      <c r="D13" s="101" t="s">
        <v>1</v>
      </c>
      <c r="E13" s="101" t="s">
        <v>3</v>
      </c>
      <c r="F13" s="102" t="s">
        <v>20</v>
      </c>
      <c r="G13" s="102" t="s">
        <v>11</v>
      </c>
      <c r="H13" s="102" t="s">
        <v>1</v>
      </c>
      <c r="I13" s="102" t="s">
        <v>50</v>
      </c>
      <c r="J13" s="101"/>
      <c r="K13" s="103">
        <f>SUM(K14)</f>
        <v>900</v>
      </c>
      <c r="L13" s="103">
        <f t="shared" si="1"/>
        <v>936</v>
      </c>
      <c r="M13" s="103">
        <f t="shared" si="1"/>
        <v>973</v>
      </c>
      <c r="N13" s="40"/>
      <c r="O13" s="40"/>
      <c r="P13" s="70"/>
      <c r="Q13" s="70"/>
      <c r="R13" s="70"/>
    </row>
    <row r="14" spans="2:18" s="10" customFormat="1" ht="60.75">
      <c r="B14" s="104" t="s">
        <v>130</v>
      </c>
      <c r="C14" s="105">
        <v>914</v>
      </c>
      <c r="D14" s="106" t="s">
        <v>1</v>
      </c>
      <c r="E14" s="106" t="s">
        <v>3</v>
      </c>
      <c r="F14" s="106" t="s">
        <v>20</v>
      </c>
      <c r="G14" s="106" t="s">
        <v>11</v>
      </c>
      <c r="H14" s="106" t="s">
        <v>1</v>
      </c>
      <c r="I14" s="106" t="s">
        <v>66</v>
      </c>
      <c r="J14" s="107" t="s">
        <v>29</v>
      </c>
      <c r="K14" s="108">
        <v>900</v>
      </c>
      <c r="L14" s="108">
        <v>936</v>
      </c>
      <c r="M14" s="108">
        <v>973</v>
      </c>
      <c r="N14" s="33">
        <v>425</v>
      </c>
      <c r="O14" s="33"/>
      <c r="P14" s="62"/>
      <c r="Q14" s="62"/>
      <c r="R14" s="62"/>
    </row>
    <row r="15" spans="2:18" s="15" customFormat="1" ht="20.25">
      <c r="B15" s="85" t="s">
        <v>67</v>
      </c>
      <c r="C15" s="86">
        <v>914</v>
      </c>
      <c r="D15" s="109" t="s">
        <v>1</v>
      </c>
      <c r="E15" s="109" t="s">
        <v>5</v>
      </c>
      <c r="F15" s="190"/>
      <c r="G15" s="191"/>
      <c r="H15" s="191"/>
      <c r="I15" s="192"/>
      <c r="J15" s="110"/>
      <c r="K15" s="111">
        <f>SUM(K16)</f>
        <v>1384</v>
      </c>
      <c r="L15" s="111">
        <f t="shared" ref="L15:M15" si="2">SUM(L16)</f>
        <v>1778</v>
      </c>
      <c r="M15" s="111">
        <f t="shared" si="2"/>
        <v>1591.9</v>
      </c>
      <c r="N15" s="41"/>
      <c r="O15" s="41"/>
    </row>
    <row r="16" spans="2:18" s="13" customFormat="1" ht="60.75">
      <c r="B16" s="112" t="s">
        <v>108</v>
      </c>
      <c r="C16" s="113">
        <v>914</v>
      </c>
      <c r="D16" s="114" t="s">
        <v>1</v>
      </c>
      <c r="E16" s="114" t="s">
        <v>5</v>
      </c>
      <c r="F16" s="115" t="s">
        <v>20</v>
      </c>
      <c r="G16" s="115" t="s">
        <v>47</v>
      </c>
      <c r="H16" s="115" t="s">
        <v>48</v>
      </c>
      <c r="I16" s="115" t="s">
        <v>50</v>
      </c>
      <c r="J16" s="91"/>
      <c r="K16" s="116">
        <f>K17+K22</f>
        <v>1384</v>
      </c>
      <c r="L16" s="116">
        <f t="shared" ref="L16:M16" si="3">L17+L22</f>
        <v>1778</v>
      </c>
      <c r="M16" s="116">
        <f t="shared" si="3"/>
        <v>1591.9</v>
      </c>
      <c r="N16" s="42"/>
      <c r="O16" s="42"/>
    </row>
    <row r="17" spans="2:18" s="3" customFormat="1" ht="40.5">
      <c r="B17" s="94" t="s">
        <v>68</v>
      </c>
      <c r="C17" s="95">
        <v>914</v>
      </c>
      <c r="D17" s="96" t="s">
        <v>1</v>
      </c>
      <c r="E17" s="117" t="s">
        <v>5</v>
      </c>
      <c r="F17" s="96" t="s">
        <v>20</v>
      </c>
      <c r="G17" s="96" t="s">
        <v>12</v>
      </c>
      <c r="H17" s="96" t="s">
        <v>48</v>
      </c>
      <c r="I17" s="96" t="s">
        <v>50</v>
      </c>
      <c r="J17" s="118"/>
      <c r="K17" s="119">
        <f>SUM(K18)</f>
        <v>1268</v>
      </c>
      <c r="L17" s="119">
        <f t="shared" ref="L17:M17" si="4">SUM(L18)</f>
        <v>1660</v>
      </c>
      <c r="M17" s="119">
        <f t="shared" si="4"/>
        <v>1470.9</v>
      </c>
      <c r="N17" s="43"/>
      <c r="O17" s="43"/>
      <c r="P17" s="13"/>
      <c r="Q17" s="13"/>
      <c r="R17" s="13"/>
    </row>
    <row r="18" spans="2:18" s="14" customFormat="1" ht="40.5">
      <c r="B18" s="99" t="s">
        <v>65</v>
      </c>
      <c r="C18" s="100">
        <v>914</v>
      </c>
      <c r="D18" s="101" t="s">
        <v>1</v>
      </c>
      <c r="E18" s="120" t="s">
        <v>5</v>
      </c>
      <c r="F18" s="101" t="s">
        <v>20</v>
      </c>
      <c r="G18" s="101" t="s">
        <v>12</v>
      </c>
      <c r="H18" s="101" t="s">
        <v>1</v>
      </c>
      <c r="I18" s="101" t="s">
        <v>50</v>
      </c>
      <c r="J18" s="121"/>
      <c r="K18" s="122">
        <f>SUM(K19:K21)</f>
        <v>1268</v>
      </c>
      <c r="L18" s="122">
        <f>SUM(L19:L21)</f>
        <v>1660</v>
      </c>
      <c r="M18" s="122">
        <f>SUM(M19:M21)</f>
        <v>1470.9</v>
      </c>
      <c r="N18" s="44"/>
      <c r="O18" s="44"/>
      <c r="P18" s="13"/>
      <c r="Q18" s="13"/>
      <c r="R18" s="13"/>
    </row>
    <row r="19" spans="2:18" s="10" customFormat="1" ht="60.75" customHeight="1">
      <c r="B19" s="104" t="s">
        <v>131</v>
      </c>
      <c r="C19" s="105">
        <v>914</v>
      </c>
      <c r="D19" s="106" t="s">
        <v>1</v>
      </c>
      <c r="E19" s="123" t="s">
        <v>5</v>
      </c>
      <c r="F19" s="106" t="s">
        <v>20</v>
      </c>
      <c r="G19" s="106" t="s">
        <v>12</v>
      </c>
      <c r="H19" s="106" t="s">
        <v>1</v>
      </c>
      <c r="I19" s="106" t="s">
        <v>69</v>
      </c>
      <c r="J19" s="107" t="s">
        <v>29</v>
      </c>
      <c r="K19" s="108">
        <v>415</v>
      </c>
      <c r="L19" s="108">
        <v>432</v>
      </c>
      <c r="M19" s="108">
        <v>450</v>
      </c>
      <c r="N19" s="33">
        <v>-786</v>
      </c>
      <c r="O19" s="33"/>
      <c r="P19" s="62"/>
      <c r="Q19" s="62"/>
      <c r="R19" s="62"/>
    </row>
    <row r="20" spans="2:18" s="10" customFormat="1" ht="57.75" customHeight="1">
      <c r="B20" s="104" t="s">
        <v>132</v>
      </c>
      <c r="C20" s="105">
        <v>914</v>
      </c>
      <c r="D20" s="106" t="s">
        <v>1</v>
      </c>
      <c r="E20" s="123" t="s">
        <v>5</v>
      </c>
      <c r="F20" s="106" t="s">
        <v>20</v>
      </c>
      <c r="G20" s="106" t="s">
        <v>12</v>
      </c>
      <c r="H20" s="106" t="s">
        <v>1</v>
      </c>
      <c r="I20" s="106" t="s">
        <v>69</v>
      </c>
      <c r="J20" s="107" t="s">
        <v>28</v>
      </c>
      <c r="K20" s="108">
        <v>848</v>
      </c>
      <c r="L20" s="108">
        <v>1223</v>
      </c>
      <c r="M20" s="108">
        <v>1015.9</v>
      </c>
      <c r="N20" s="33"/>
      <c r="O20" s="33"/>
      <c r="P20" s="62">
        <v>71</v>
      </c>
      <c r="Q20" s="62"/>
      <c r="R20" s="62"/>
    </row>
    <row r="21" spans="2:18" s="10" customFormat="1" ht="48" customHeight="1">
      <c r="B21" s="104" t="s">
        <v>133</v>
      </c>
      <c r="C21" s="105">
        <v>914</v>
      </c>
      <c r="D21" s="106" t="s">
        <v>1</v>
      </c>
      <c r="E21" s="123" t="s">
        <v>5</v>
      </c>
      <c r="F21" s="106" t="s">
        <v>20</v>
      </c>
      <c r="G21" s="106" t="s">
        <v>12</v>
      </c>
      <c r="H21" s="106" t="s">
        <v>1</v>
      </c>
      <c r="I21" s="106" t="s">
        <v>69</v>
      </c>
      <c r="J21" s="107" t="s">
        <v>30</v>
      </c>
      <c r="K21" s="108">
        <v>5</v>
      </c>
      <c r="L21" s="108">
        <v>5</v>
      </c>
      <c r="M21" s="108">
        <v>5</v>
      </c>
      <c r="N21" s="33">
        <v>5</v>
      </c>
      <c r="O21" s="33"/>
      <c r="P21" s="62"/>
      <c r="Q21" s="62"/>
      <c r="R21" s="62"/>
    </row>
    <row r="22" spans="2:18" s="10" customFormat="1" ht="27.75" customHeight="1">
      <c r="B22" s="124" t="s">
        <v>126</v>
      </c>
      <c r="C22" s="95">
        <v>914</v>
      </c>
      <c r="D22" s="96" t="s">
        <v>1</v>
      </c>
      <c r="E22" s="96" t="s">
        <v>5</v>
      </c>
      <c r="F22" s="96" t="s">
        <v>20</v>
      </c>
      <c r="G22" s="96" t="s">
        <v>16</v>
      </c>
      <c r="H22" s="96" t="s">
        <v>48</v>
      </c>
      <c r="I22" s="96" t="s">
        <v>50</v>
      </c>
      <c r="J22" s="118"/>
      <c r="K22" s="119">
        <f>K23</f>
        <v>116</v>
      </c>
      <c r="L22" s="119">
        <f t="shared" ref="L22:M22" si="5">L23</f>
        <v>118</v>
      </c>
      <c r="M22" s="119">
        <f t="shared" si="5"/>
        <v>121</v>
      </c>
      <c r="N22" s="33"/>
      <c r="O22" s="33"/>
      <c r="P22" s="62"/>
      <c r="Q22" s="62"/>
      <c r="R22" s="62"/>
    </row>
    <row r="23" spans="2:18" s="10" customFormat="1" ht="31.5" customHeight="1">
      <c r="B23" s="125" t="s">
        <v>127</v>
      </c>
      <c r="C23" s="100">
        <v>914</v>
      </c>
      <c r="D23" s="101" t="s">
        <v>1</v>
      </c>
      <c r="E23" s="101" t="s">
        <v>5</v>
      </c>
      <c r="F23" s="101" t="s">
        <v>20</v>
      </c>
      <c r="G23" s="101" t="s">
        <v>16</v>
      </c>
      <c r="H23" s="101" t="s">
        <v>1</v>
      </c>
      <c r="I23" s="101" t="s">
        <v>50</v>
      </c>
      <c r="J23" s="121"/>
      <c r="K23" s="122">
        <f>K24</f>
        <v>116</v>
      </c>
      <c r="L23" s="122">
        <f t="shared" ref="L23:M23" si="6">L24</f>
        <v>118</v>
      </c>
      <c r="M23" s="122">
        <f t="shared" si="6"/>
        <v>121</v>
      </c>
      <c r="N23" s="33"/>
      <c r="O23" s="33"/>
      <c r="P23" s="62"/>
      <c r="Q23" s="62"/>
      <c r="R23" s="62"/>
    </row>
    <row r="24" spans="2:18" s="10" customFormat="1" ht="45.75" customHeight="1">
      <c r="B24" s="126" t="s">
        <v>128</v>
      </c>
      <c r="C24" s="127">
        <v>914</v>
      </c>
      <c r="D24" s="110" t="s">
        <v>1</v>
      </c>
      <c r="E24" s="110" t="s">
        <v>5</v>
      </c>
      <c r="F24" s="110" t="s">
        <v>20</v>
      </c>
      <c r="G24" s="110" t="s">
        <v>16</v>
      </c>
      <c r="H24" s="110" t="s">
        <v>1</v>
      </c>
      <c r="I24" s="110" t="s">
        <v>101</v>
      </c>
      <c r="J24" s="128" t="s">
        <v>32</v>
      </c>
      <c r="K24" s="108">
        <v>116</v>
      </c>
      <c r="L24" s="108">
        <v>118</v>
      </c>
      <c r="M24" s="108">
        <v>121</v>
      </c>
      <c r="N24" s="33"/>
      <c r="O24" s="33"/>
      <c r="P24" s="62"/>
      <c r="Q24" s="62"/>
      <c r="R24" s="62"/>
    </row>
    <row r="25" spans="2:18" s="15" customFormat="1" ht="20.25">
      <c r="B25" s="82" t="s">
        <v>61</v>
      </c>
      <c r="C25" s="80">
        <v>914</v>
      </c>
      <c r="D25" s="129" t="s">
        <v>1</v>
      </c>
      <c r="E25" s="130" t="s">
        <v>8</v>
      </c>
      <c r="F25" s="184"/>
      <c r="G25" s="185"/>
      <c r="H25" s="185"/>
      <c r="I25" s="186"/>
      <c r="J25" s="131"/>
      <c r="K25" s="132">
        <f>SUM(K26)</f>
        <v>76</v>
      </c>
      <c r="L25" s="132">
        <f t="shared" ref="L25:M27" si="7">SUM(L26)</f>
        <v>0</v>
      </c>
      <c r="M25" s="132">
        <f t="shared" si="7"/>
        <v>0</v>
      </c>
      <c r="N25" s="41"/>
      <c r="O25" s="41"/>
    </row>
    <row r="26" spans="2:18" s="8" customFormat="1" ht="40.5">
      <c r="B26" s="89" t="s">
        <v>109</v>
      </c>
      <c r="C26" s="90">
        <v>914</v>
      </c>
      <c r="D26" s="92" t="s">
        <v>1</v>
      </c>
      <c r="E26" s="92" t="s">
        <v>8</v>
      </c>
      <c r="F26" s="91" t="s">
        <v>56</v>
      </c>
      <c r="G26" s="91" t="s">
        <v>47</v>
      </c>
      <c r="H26" s="91" t="s">
        <v>48</v>
      </c>
      <c r="I26" s="91" t="s">
        <v>50</v>
      </c>
      <c r="J26" s="91"/>
      <c r="K26" s="133">
        <f>SUM(K27)</f>
        <v>76</v>
      </c>
      <c r="L26" s="133">
        <f t="shared" si="7"/>
        <v>0</v>
      </c>
      <c r="M26" s="133">
        <f t="shared" si="7"/>
        <v>0</v>
      </c>
      <c r="N26" s="45"/>
      <c r="O26" s="45"/>
      <c r="P26" s="13"/>
      <c r="Q26" s="13"/>
      <c r="R26" s="13"/>
    </row>
    <row r="27" spans="2:18" s="8" customFormat="1" ht="20.25">
      <c r="B27" s="94" t="s">
        <v>70</v>
      </c>
      <c r="C27" s="95">
        <v>914</v>
      </c>
      <c r="D27" s="97" t="s">
        <v>1</v>
      </c>
      <c r="E27" s="97" t="s">
        <v>8</v>
      </c>
      <c r="F27" s="96" t="s">
        <v>56</v>
      </c>
      <c r="G27" s="96" t="s">
        <v>11</v>
      </c>
      <c r="H27" s="96" t="s">
        <v>48</v>
      </c>
      <c r="I27" s="96" t="s">
        <v>50</v>
      </c>
      <c r="J27" s="96"/>
      <c r="K27" s="119">
        <f>SUM(K28)</f>
        <v>76</v>
      </c>
      <c r="L27" s="119">
        <f t="shared" si="7"/>
        <v>0</v>
      </c>
      <c r="M27" s="119">
        <f t="shared" si="7"/>
        <v>0</v>
      </c>
      <c r="N27" s="45"/>
      <c r="O27" s="45"/>
      <c r="P27" s="13"/>
      <c r="Q27" s="13"/>
      <c r="R27" s="13"/>
    </row>
    <row r="28" spans="2:18" s="9" customFormat="1" ht="40.5">
      <c r="B28" s="104" t="s">
        <v>111</v>
      </c>
      <c r="C28" s="105">
        <v>914</v>
      </c>
      <c r="D28" s="106" t="s">
        <v>1</v>
      </c>
      <c r="E28" s="123" t="s">
        <v>8</v>
      </c>
      <c r="F28" s="106" t="s">
        <v>56</v>
      </c>
      <c r="G28" s="106" t="s">
        <v>11</v>
      </c>
      <c r="H28" s="106" t="s">
        <v>1</v>
      </c>
      <c r="I28" s="106" t="s">
        <v>71</v>
      </c>
      <c r="J28" s="107" t="s">
        <v>30</v>
      </c>
      <c r="K28" s="108">
        <v>76</v>
      </c>
      <c r="L28" s="108"/>
      <c r="M28" s="108"/>
      <c r="N28" s="46"/>
      <c r="O28" s="46"/>
      <c r="P28" s="13"/>
      <c r="Q28" s="13"/>
      <c r="R28" s="13"/>
    </row>
    <row r="29" spans="2:18" s="9" customFormat="1" ht="20.25">
      <c r="B29" s="82" t="s">
        <v>35</v>
      </c>
      <c r="C29" s="80">
        <v>914</v>
      </c>
      <c r="D29" s="83" t="s">
        <v>1</v>
      </c>
      <c r="E29" s="134" t="s">
        <v>14</v>
      </c>
      <c r="F29" s="184"/>
      <c r="G29" s="185"/>
      <c r="H29" s="185"/>
      <c r="I29" s="186"/>
      <c r="J29" s="135"/>
      <c r="K29" s="132">
        <f>K30</f>
        <v>5</v>
      </c>
      <c r="L29" s="132">
        <f t="shared" ref="L29:M29" si="8">L30</f>
        <v>5</v>
      </c>
      <c r="M29" s="132">
        <f t="shared" si="8"/>
        <v>5</v>
      </c>
      <c r="N29" s="46"/>
      <c r="O29" s="46"/>
      <c r="P29" s="13"/>
      <c r="Q29" s="13"/>
      <c r="R29" s="13"/>
    </row>
    <row r="30" spans="2:18" s="9" customFormat="1" ht="40.5">
      <c r="B30" s="89" t="s">
        <v>108</v>
      </c>
      <c r="C30" s="90">
        <v>914</v>
      </c>
      <c r="D30" s="92" t="s">
        <v>1</v>
      </c>
      <c r="E30" s="92" t="s">
        <v>5</v>
      </c>
      <c r="F30" s="91" t="s">
        <v>20</v>
      </c>
      <c r="G30" s="91" t="s">
        <v>47</v>
      </c>
      <c r="H30" s="91" t="s">
        <v>48</v>
      </c>
      <c r="I30" s="91" t="s">
        <v>50</v>
      </c>
      <c r="J30" s="91"/>
      <c r="K30" s="108">
        <f>K31</f>
        <v>5</v>
      </c>
      <c r="L30" s="108">
        <f t="shared" ref="L30:M30" si="9">L31</f>
        <v>5</v>
      </c>
      <c r="M30" s="108">
        <f t="shared" si="9"/>
        <v>5</v>
      </c>
      <c r="N30" s="46"/>
      <c r="O30" s="46"/>
      <c r="P30" s="13"/>
      <c r="Q30" s="13"/>
      <c r="R30" s="13"/>
    </row>
    <row r="31" spans="2:18" s="9" customFormat="1" ht="20.25">
      <c r="B31" s="94" t="s">
        <v>97</v>
      </c>
      <c r="C31" s="95">
        <v>914</v>
      </c>
      <c r="D31" s="96" t="s">
        <v>1</v>
      </c>
      <c r="E31" s="117" t="s">
        <v>14</v>
      </c>
      <c r="F31" s="96" t="s">
        <v>20</v>
      </c>
      <c r="G31" s="96" t="s">
        <v>16</v>
      </c>
      <c r="H31" s="96" t="s">
        <v>48</v>
      </c>
      <c r="I31" s="96" t="s">
        <v>50</v>
      </c>
      <c r="J31" s="118"/>
      <c r="K31" s="119">
        <f>K32</f>
        <v>5</v>
      </c>
      <c r="L31" s="119">
        <f>L32</f>
        <v>5</v>
      </c>
      <c r="M31" s="119">
        <f>M32</f>
        <v>5</v>
      </c>
      <c r="N31" s="46"/>
      <c r="O31" s="46"/>
      <c r="P31" s="13"/>
      <c r="Q31" s="13"/>
      <c r="R31" s="13"/>
    </row>
    <row r="32" spans="2:18" s="9" customFormat="1" ht="101.25">
      <c r="B32" s="136" t="s">
        <v>100</v>
      </c>
      <c r="C32" s="100">
        <v>914</v>
      </c>
      <c r="D32" s="101" t="s">
        <v>1</v>
      </c>
      <c r="E32" s="120" t="s">
        <v>14</v>
      </c>
      <c r="F32" s="101" t="s">
        <v>20</v>
      </c>
      <c r="G32" s="101" t="s">
        <v>16</v>
      </c>
      <c r="H32" s="101" t="s">
        <v>1</v>
      </c>
      <c r="I32" s="101" t="s">
        <v>50</v>
      </c>
      <c r="J32" s="121"/>
      <c r="K32" s="122">
        <f t="shared" ref="K32:M32" si="10">K33</f>
        <v>5</v>
      </c>
      <c r="L32" s="122">
        <f t="shared" si="10"/>
        <v>5</v>
      </c>
      <c r="M32" s="122">
        <f t="shared" si="10"/>
        <v>5</v>
      </c>
      <c r="N32" s="46"/>
      <c r="O32" s="46"/>
      <c r="P32" s="13"/>
      <c r="Q32" s="13"/>
      <c r="R32" s="13"/>
    </row>
    <row r="33" spans="2:18" s="9" customFormat="1" ht="101.25">
      <c r="B33" s="104" t="s">
        <v>134</v>
      </c>
      <c r="C33" s="105">
        <v>914</v>
      </c>
      <c r="D33" s="106" t="s">
        <v>1</v>
      </c>
      <c r="E33" s="123" t="s">
        <v>14</v>
      </c>
      <c r="F33" s="106" t="s">
        <v>20</v>
      </c>
      <c r="G33" s="106" t="s">
        <v>16</v>
      </c>
      <c r="H33" s="106" t="s">
        <v>3</v>
      </c>
      <c r="I33" s="106" t="s">
        <v>125</v>
      </c>
      <c r="J33" s="107" t="s">
        <v>30</v>
      </c>
      <c r="K33" s="108">
        <v>5</v>
      </c>
      <c r="L33" s="108">
        <v>5</v>
      </c>
      <c r="M33" s="108">
        <v>5</v>
      </c>
      <c r="N33" s="46"/>
      <c r="O33" s="46"/>
      <c r="P33" s="13"/>
      <c r="Q33" s="13"/>
      <c r="R33" s="13"/>
    </row>
    <row r="34" spans="2:18" s="10" customFormat="1" ht="20.25">
      <c r="B34" s="85" t="s">
        <v>36</v>
      </c>
      <c r="C34" s="86">
        <v>914</v>
      </c>
      <c r="D34" s="137" t="s">
        <v>1</v>
      </c>
      <c r="E34" s="109" t="s">
        <v>18</v>
      </c>
      <c r="F34" s="190"/>
      <c r="G34" s="191"/>
      <c r="H34" s="191"/>
      <c r="I34" s="192"/>
      <c r="J34" s="110"/>
      <c r="K34" s="111">
        <f>K35</f>
        <v>1356</v>
      </c>
      <c r="L34" s="111">
        <f t="shared" ref="L34:M34" si="11">L35</f>
        <v>1194</v>
      </c>
      <c r="M34" s="111">
        <f t="shared" si="11"/>
        <v>1194</v>
      </c>
      <c r="N34" s="33">
        <v>300</v>
      </c>
      <c r="O34" s="33"/>
      <c r="P34" s="62"/>
      <c r="Q34" s="62"/>
      <c r="R34" s="62"/>
    </row>
    <row r="35" spans="2:18" s="10" customFormat="1" ht="40.5">
      <c r="B35" s="89" t="s">
        <v>108</v>
      </c>
      <c r="C35" s="90">
        <v>914</v>
      </c>
      <c r="D35" s="91" t="s">
        <v>1</v>
      </c>
      <c r="E35" s="138" t="s">
        <v>18</v>
      </c>
      <c r="F35" s="91" t="s">
        <v>20</v>
      </c>
      <c r="G35" s="91" t="s">
        <v>47</v>
      </c>
      <c r="H35" s="91" t="s">
        <v>48</v>
      </c>
      <c r="I35" s="91" t="s">
        <v>50</v>
      </c>
      <c r="J35" s="139"/>
      <c r="K35" s="133">
        <f>K36</f>
        <v>1356</v>
      </c>
      <c r="L35" s="133">
        <f t="shared" ref="L35:M35" si="12">L36</f>
        <v>1194</v>
      </c>
      <c r="M35" s="133">
        <f t="shared" si="12"/>
        <v>1194</v>
      </c>
      <c r="N35" s="61" t="e">
        <f>SUM(#REF!+N36)</f>
        <v>#REF!</v>
      </c>
      <c r="O35" s="61" t="e">
        <f>SUM(#REF!+O36)</f>
        <v>#REF!</v>
      </c>
      <c r="P35" s="62"/>
      <c r="Q35" s="62"/>
      <c r="R35" s="62"/>
    </row>
    <row r="36" spans="2:18" s="10" customFormat="1" ht="40.5">
      <c r="B36" s="94" t="s">
        <v>72</v>
      </c>
      <c r="C36" s="95">
        <v>914</v>
      </c>
      <c r="D36" s="96" t="s">
        <v>1</v>
      </c>
      <c r="E36" s="117" t="s">
        <v>18</v>
      </c>
      <c r="F36" s="96" t="s">
        <v>20</v>
      </c>
      <c r="G36" s="96" t="s">
        <v>15</v>
      </c>
      <c r="H36" s="96" t="s">
        <v>48</v>
      </c>
      <c r="I36" s="96" t="s">
        <v>50</v>
      </c>
      <c r="J36" s="118"/>
      <c r="K36" s="119">
        <f>K37+K40</f>
        <v>1356</v>
      </c>
      <c r="L36" s="119">
        <f>L37+L40</f>
        <v>1194</v>
      </c>
      <c r="M36" s="119">
        <f>M37+M40</f>
        <v>1194</v>
      </c>
      <c r="N36" s="33"/>
      <c r="O36" s="33"/>
      <c r="P36" s="62"/>
      <c r="Q36" s="62"/>
      <c r="R36" s="62"/>
    </row>
    <row r="37" spans="2:18" s="10" customFormat="1" ht="40.5">
      <c r="B37" s="140" t="s">
        <v>113</v>
      </c>
      <c r="C37" s="100">
        <v>914</v>
      </c>
      <c r="D37" s="101" t="s">
        <v>1</v>
      </c>
      <c r="E37" s="120" t="s">
        <v>18</v>
      </c>
      <c r="F37" s="101" t="s">
        <v>20</v>
      </c>
      <c r="G37" s="101" t="s">
        <v>15</v>
      </c>
      <c r="H37" s="101" t="s">
        <v>1</v>
      </c>
      <c r="I37" s="101" t="s">
        <v>50</v>
      </c>
      <c r="J37" s="121"/>
      <c r="K37" s="122">
        <f>K38+K39</f>
        <v>1314</v>
      </c>
      <c r="L37" s="122">
        <f t="shared" ref="L37:M37" si="13">L38</f>
        <v>1154</v>
      </c>
      <c r="M37" s="122">
        <f t="shared" si="13"/>
        <v>1154</v>
      </c>
      <c r="N37" s="33">
        <v>47</v>
      </c>
      <c r="O37" s="33"/>
      <c r="P37" s="62"/>
      <c r="Q37" s="62"/>
      <c r="R37" s="62"/>
    </row>
    <row r="38" spans="2:18" s="16" customFormat="1" ht="40.5">
      <c r="B38" s="104" t="s">
        <v>135</v>
      </c>
      <c r="C38" s="105">
        <v>914</v>
      </c>
      <c r="D38" s="106" t="s">
        <v>1</v>
      </c>
      <c r="E38" s="123" t="s">
        <v>18</v>
      </c>
      <c r="F38" s="106" t="s">
        <v>20</v>
      </c>
      <c r="G38" s="106" t="s">
        <v>15</v>
      </c>
      <c r="H38" s="106" t="s">
        <v>1</v>
      </c>
      <c r="I38" s="106" t="s">
        <v>4</v>
      </c>
      <c r="J38" s="107" t="s">
        <v>29</v>
      </c>
      <c r="K38" s="108">
        <v>1154</v>
      </c>
      <c r="L38" s="108">
        <v>1154</v>
      </c>
      <c r="M38" s="108">
        <v>1154</v>
      </c>
      <c r="N38" s="47"/>
      <c r="O38" s="47"/>
      <c r="P38" s="66"/>
      <c r="Q38" s="66"/>
      <c r="R38" s="66"/>
    </row>
    <row r="39" spans="2:18" s="20" customFormat="1" ht="60.75">
      <c r="B39" s="104" t="s">
        <v>123</v>
      </c>
      <c r="C39" s="105">
        <v>914</v>
      </c>
      <c r="D39" s="106" t="s">
        <v>1</v>
      </c>
      <c r="E39" s="123" t="s">
        <v>18</v>
      </c>
      <c r="F39" s="106" t="s">
        <v>20</v>
      </c>
      <c r="G39" s="106" t="s">
        <v>16</v>
      </c>
      <c r="H39" s="106" t="s">
        <v>1</v>
      </c>
      <c r="I39" s="106" t="s">
        <v>4</v>
      </c>
      <c r="J39" s="107" t="s">
        <v>28</v>
      </c>
      <c r="K39" s="108">
        <v>160</v>
      </c>
      <c r="L39" s="108">
        <v>0</v>
      </c>
      <c r="M39" s="108">
        <v>0</v>
      </c>
      <c r="N39" s="48"/>
      <c r="O39" s="48"/>
    </row>
    <row r="40" spans="2:18" s="18" customFormat="1" ht="40.5">
      <c r="B40" s="140" t="s">
        <v>112</v>
      </c>
      <c r="C40" s="100">
        <v>914</v>
      </c>
      <c r="D40" s="101" t="s">
        <v>1</v>
      </c>
      <c r="E40" s="120" t="s">
        <v>18</v>
      </c>
      <c r="F40" s="101" t="s">
        <v>20</v>
      </c>
      <c r="G40" s="101" t="s">
        <v>15</v>
      </c>
      <c r="H40" s="101" t="s">
        <v>3</v>
      </c>
      <c r="I40" s="101" t="s">
        <v>50</v>
      </c>
      <c r="J40" s="107"/>
      <c r="K40" s="122">
        <f>K41</f>
        <v>42</v>
      </c>
      <c r="L40" s="122">
        <f t="shared" ref="L40:M40" si="14">L41</f>
        <v>40</v>
      </c>
      <c r="M40" s="122">
        <f t="shared" si="14"/>
        <v>40</v>
      </c>
      <c r="N40" s="49"/>
      <c r="O40" s="49"/>
      <c r="P40" s="67"/>
      <c r="Q40" s="67"/>
      <c r="R40" s="67"/>
    </row>
    <row r="41" spans="2:18" s="17" customFormat="1" ht="40.5">
      <c r="B41" s="104" t="s">
        <v>147</v>
      </c>
      <c r="C41" s="105">
        <v>914</v>
      </c>
      <c r="D41" s="106" t="s">
        <v>1</v>
      </c>
      <c r="E41" s="123" t="s">
        <v>18</v>
      </c>
      <c r="F41" s="106" t="s">
        <v>20</v>
      </c>
      <c r="G41" s="106" t="s">
        <v>15</v>
      </c>
      <c r="H41" s="106" t="s">
        <v>3</v>
      </c>
      <c r="I41" s="106" t="s">
        <v>73</v>
      </c>
      <c r="J41" s="107" t="s">
        <v>30</v>
      </c>
      <c r="K41" s="108">
        <v>42</v>
      </c>
      <c r="L41" s="108">
        <v>40</v>
      </c>
      <c r="M41" s="108">
        <v>40</v>
      </c>
      <c r="N41" s="7" t="e">
        <f>SUM(#REF!)</f>
        <v>#REF!</v>
      </c>
      <c r="O41" s="7" t="e">
        <f>SUM(#REF!)</f>
        <v>#REF!</v>
      </c>
      <c r="P41" s="67"/>
      <c r="Q41" s="67"/>
      <c r="R41" s="67"/>
    </row>
    <row r="42" spans="2:18" s="17" customFormat="1" ht="20.25">
      <c r="B42" s="141" t="s">
        <v>114</v>
      </c>
      <c r="C42" s="86">
        <v>914</v>
      </c>
      <c r="D42" s="87" t="s">
        <v>3</v>
      </c>
      <c r="E42" s="175"/>
      <c r="F42" s="176"/>
      <c r="G42" s="176"/>
      <c r="H42" s="176"/>
      <c r="I42" s="177"/>
      <c r="J42" s="107"/>
      <c r="K42" s="132">
        <f>K43</f>
        <v>80.800000000000011</v>
      </c>
      <c r="L42" s="132">
        <f t="shared" ref="L42:M42" si="15">L43</f>
        <v>81.300000000000011</v>
      </c>
      <c r="M42" s="132">
        <f t="shared" si="15"/>
        <v>84</v>
      </c>
      <c r="N42" s="76"/>
      <c r="O42" s="76"/>
      <c r="P42" s="67"/>
      <c r="Q42" s="67"/>
      <c r="R42" s="67"/>
    </row>
    <row r="43" spans="2:18" s="17" customFormat="1" ht="20.25">
      <c r="B43" s="141" t="s">
        <v>115</v>
      </c>
      <c r="C43" s="86">
        <v>914</v>
      </c>
      <c r="D43" s="87" t="s">
        <v>3</v>
      </c>
      <c r="E43" s="87" t="s">
        <v>2</v>
      </c>
      <c r="F43" s="178"/>
      <c r="G43" s="179"/>
      <c r="H43" s="179"/>
      <c r="I43" s="180"/>
      <c r="J43" s="107"/>
      <c r="K43" s="132">
        <f>K44</f>
        <v>80.800000000000011</v>
      </c>
      <c r="L43" s="132">
        <f t="shared" ref="L43:M43" si="16">L44</f>
        <v>81.300000000000011</v>
      </c>
      <c r="M43" s="132">
        <f t="shared" si="16"/>
        <v>84</v>
      </c>
      <c r="N43" s="76"/>
      <c r="O43" s="76"/>
      <c r="P43" s="67"/>
      <c r="Q43" s="67"/>
      <c r="R43" s="67"/>
    </row>
    <row r="44" spans="2:18" s="17" customFormat="1" ht="40.5">
      <c r="B44" s="89" t="s">
        <v>108</v>
      </c>
      <c r="C44" s="90">
        <v>914</v>
      </c>
      <c r="D44" s="91" t="s">
        <v>3</v>
      </c>
      <c r="E44" s="138" t="s">
        <v>2</v>
      </c>
      <c r="F44" s="91" t="s">
        <v>20</v>
      </c>
      <c r="G44" s="91" t="s">
        <v>47</v>
      </c>
      <c r="H44" s="91" t="s">
        <v>48</v>
      </c>
      <c r="I44" s="91" t="s">
        <v>50</v>
      </c>
      <c r="J44" s="107"/>
      <c r="K44" s="133">
        <f>K45</f>
        <v>80.800000000000011</v>
      </c>
      <c r="L44" s="133">
        <f t="shared" ref="L44:M44" si="17">L45</f>
        <v>81.300000000000011</v>
      </c>
      <c r="M44" s="133">
        <f t="shared" si="17"/>
        <v>84</v>
      </c>
      <c r="N44" s="76"/>
      <c r="O44" s="76"/>
      <c r="P44" s="67"/>
      <c r="Q44" s="67"/>
      <c r="R44" s="67"/>
    </row>
    <row r="45" spans="2:18" s="29" customFormat="1" ht="60.75">
      <c r="B45" s="94" t="s">
        <v>102</v>
      </c>
      <c r="C45" s="95">
        <v>914</v>
      </c>
      <c r="D45" s="96" t="s">
        <v>3</v>
      </c>
      <c r="E45" s="117" t="s">
        <v>2</v>
      </c>
      <c r="F45" s="96" t="s">
        <v>20</v>
      </c>
      <c r="G45" s="96" t="s">
        <v>27</v>
      </c>
      <c r="H45" s="96" t="s">
        <v>48</v>
      </c>
      <c r="I45" s="96" t="s">
        <v>50</v>
      </c>
      <c r="J45" s="118"/>
      <c r="K45" s="119">
        <f>K46</f>
        <v>80.800000000000011</v>
      </c>
      <c r="L45" s="119">
        <f>L46</f>
        <v>81.300000000000011</v>
      </c>
      <c r="M45" s="119">
        <f>M46</f>
        <v>84</v>
      </c>
      <c r="N45" s="51"/>
      <c r="O45" s="51"/>
      <c r="P45" s="62"/>
      <c r="Q45" s="62"/>
      <c r="R45" s="62"/>
    </row>
    <row r="46" spans="2:18" s="29" customFormat="1" ht="60.75">
      <c r="B46" s="99" t="s">
        <v>103</v>
      </c>
      <c r="C46" s="100">
        <v>914</v>
      </c>
      <c r="D46" s="101" t="s">
        <v>3</v>
      </c>
      <c r="E46" s="120" t="s">
        <v>2</v>
      </c>
      <c r="F46" s="101" t="s">
        <v>20</v>
      </c>
      <c r="G46" s="101" t="s">
        <v>27</v>
      </c>
      <c r="H46" s="101" t="s">
        <v>1</v>
      </c>
      <c r="I46" s="101" t="s">
        <v>50</v>
      </c>
      <c r="J46" s="121"/>
      <c r="K46" s="122">
        <f>K47+K48</f>
        <v>80.800000000000011</v>
      </c>
      <c r="L46" s="122">
        <f>L47+L48</f>
        <v>81.300000000000011</v>
      </c>
      <c r="M46" s="122">
        <f>M47+M48</f>
        <v>84</v>
      </c>
      <c r="N46" s="51"/>
      <c r="O46" s="51"/>
      <c r="P46" s="62"/>
      <c r="Q46" s="62"/>
      <c r="R46" s="62"/>
    </row>
    <row r="47" spans="2:18" s="29" customFormat="1" ht="40.5">
      <c r="B47" s="104" t="s">
        <v>136</v>
      </c>
      <c r="C47" s="105">
        <v>914</v>
      </c>
      <c r="D47" s="106" t="s">
        <v>3</v>
      </c>
      <c r="E47" s="123" t="s">
        <v>2</v>
      </c>
      <c r="F47" s="106" t="s">
        <v>20</v>
      </c>
      <c r="G47" s="106" t="s">
        <v>27</v>
      </c>
      <c r="H47" s="106" t="s">
        <v>1</v>
      </c>
      <c r="I47" s="106" t="s">
        <v>104</v>
      </c>
      <c r="J47" s="107" t="s">
        <v>29</v>
      </c>
      <c r="K47" s="108">
        <v>74.400000000000006</v>
      </c>
      <c r="L47" s="108">
        <v>74.400000000000006</v>
      </c>
      <c r="M47" s="108">
        <v>74.400000000000006</v>
      </c>
      <c r="N47" s="51"/>
      <c r="O47" s="51"/>
      <c r="P47" s="62"/>
      <c r="Q47" s="62"/>
      <c r="R47" s="62"/>
    </row>
    <row r="48" spans="2:18" s="29" customFormat="1" ht="60.75">
      <c r="B48" s="104" t="s">
        <v>137</v>
      </c>
      <c r="C48" s="105">
        <v>914</v>
      </c>
      <c r="D48" s="106" t="s">
        <v>3</v>
      </c>
      <c r="E48" s="123" t="s">
        <v>2</v>
      </c>
      <c r="F48" s="106" t="s">
        <v>20</v>
      </c>
      <c r="G48" s="106" t="s">
        <v>27</v>
      </c>
      <c r="H48" s="106" t="s">
        <v>1</v>
      </c>
      <c r="I48" s="106" t="s">
        <v>104</v>
      </c>
      <c r="J48" s="107" t="s">
        <v>28</v>
      </c>
      <c r="K48" s="108">
        <v>6.4</v>
      </c>
      <c r="L48" s="108">
        <v>6.9</v>
      </c>
      <c r="M48" s="108">
        <v>9.6</v>
      </c>
      <c r="N48" s="51"/>
      <c r="O48" s="51"/>
      <c r="P48" s="62"/>
      <c r="Q48" s="62"/>
      <c r="R48" s="62"/>
    </row>
    <row r="49" spans="2:18" s="10" customFormat="1" ht="40.5">
      <c r="B49" s="85" t="s">
        <v>37</v>
      </c>
      <c r="C49" s="86">
        <v>914</v>
      </c>
      <c r="D49" s="109" t="s">
        <v>2</v>
      </c>
      <c r="E49" s="178"/>
      <c r="F49" s="179"/>
      <c r="G49" s="179"/>
      <c r="H49" s="179"/>
      <c r="I49" s="180"/>
      <c r="J49" s="142"/>
      <c r="K49" s="111">
        <f>K50+K55</f>
        <v>135</v>
      </c>
      <c r="L49" s="111">
        <f t="shared" ref="L49:M49" si="18">L50+L55</f>
        <v>135</v>
      </c>
      <c r="M49" s="111">
        <f t="shared" si="18"/>
        <v>135</v>
      </c>
      <c r="N49" s="33"/>
      <c r="O49" s="33"/>
      <c r="P49" s="62"/>
      <c r="Q49" s="62"/>
      <c r="R49" s="62"/>
    </row>
    <row r="50" spans="2:18" s="29" customFormat="1" ht="49.9" customHeight="1">
      <c r="B50" s="141" t="s">
        <v>116</v>
      </c>
      <c r="C50" s="137" t="s">
        <v>53</v>
      </c>
      <c r="D50" s="109" t="s">
        <v>2</v>
      </c>
      <c r="E50" s="109" t="s">
        <v>10</v>
      </c>
      <c r="F50" s="181"/>
      <c r="G50" s="182"/>
      <c r="H50" s="182"/>
      <c r="I50" s="183"/>
      <c r="J50" s="110"/>
      <c r="K50" s="111">
        <f>SUM(K51)</f>
        <v>12</v>
      </c>
      <c r="L50" s="111">
        <f t="shared" ref="L50:M50" si="19">SUM(L51)</f>
        <v>12</v>
      </c>
      <c r="M50" s="111">
        <f t="shared" si="19"/>
        <v>12</v>
      </c>
      <c r="N50" s="51"/>
      <c r="O50" s="51"/>
      <c r="P50" s="62"/>
      <c r="Q50" s="62"/>
      <c r="R50" s="62"/>
    </row>
    <row r="51" spans="2:18" s="10" customFormat="1" ht="40.5">
      <c r="B51" s="89" t="s">
        <v>108</v>
      </c>
      <c r="C51" s="143" t="s">
        <v>53</v>
      </c>
      <c r="D51" s="92" t="s">
        <v>2</v>
      </c>
      <c r="E51" s="92" t="s">
        <v>10</v>
      </c>
      <c r="F51" s="91" t="s">
        <v>20</v>
      </c>
      <c r="G51" s="91" t="s">
        <v>47</v>
      </c>
      <c r="H51" s="91" t="s">
        <v>48</v>
      </c>
      <c r="I51" s="91" t="s">
        <v>50</v>
      </c>
      <c r="J51" s="91"/>
      <c r="K51" s="133">
        <f>K52</f>
        <v>12</v>
      </c>
      <c r="L51" s="133">
        <f t="shared" ref="L51:M51" si="20">L52</f>
        <v>12</v>
      </c>
      <c r="M51" s="133">
        <f t="shared" si="20"/>
        <v>12</v>
      </c>
      <c r="N51" s="33"/>
      <c r="O51" s="33"/>
      <c r="P51" s="62"/>
      <c r="Q51" s="62"/>
      <c r="R51" s="62"/>
    </row>
    <row r="52" spans="2:18" s="21" customFormat="1" ht="60.75">
      <c r="B52" s="94" t="s">
        <v>74</v>
      </c>
      <c r="C52" s="144" t="s">
        <v>53</v>
      </c>
      <c r="D52" s="97" t="s">
        <v>2</v>
      </c>
      <c r="E52" s="97" t="s">
        <v>10</v>
      </c>
      <c r="F52" s="96" t="s">
        <v>20</v>
      </c>
      <c r="G52" s="96" t="s">
        <v>6</v>
      </c>
      <c r="H52" s="96" t="s">
        <v>48</v>
      </c>
      <c r="I52" s="96" t="s">
        <v>50</v>
      </c>
      <c r="J52" s="96"/>
      <c r="K52" s="119">
        <f>SUM(K53)</f>
        <v>12</v>
      </c>
      <c r="L52" s="119">
        <f t="shared" ref="L52:M52" si="21">SUM(L53)</f>
        <v>12</v>
      </c>
      <c r="M52" s="119">
        <f t="shared" si="21"/>
        <v>12</v>
      </c>
      <c r="N52" s="52"/>
      <c r="O52" s="52"/>
      <c r="P52" s="31"/>
      <c r="Q52" s="31"/>
      <c r="R52" s="31"/>
    </row>
    <row r="53" spans="2:18" s="21" customFormat="1" ht="40.5">
      <c r="B53" s="99" t="s">
        <v>75</v>
      </c>
      <c r="C53" s="145" t="s">
        <v>53</v>
      </c>
      <c r="D53" s="102" t="s">
        <v>2</v>
      </c>
      <c r="E53" s="102" t="s">
        <v>10</v>
      </c>
      <c r="F53" s="101" t="s">
        <v>20</v>
      </c>
      <c r="G53" s="101" t="s">
        <v>6</v>
      </c>
      <c r="H53" s="101" t="s">
        <v>1</v>
      </c>
      <c r="I53" s="101" t="s">
        <v>50</v>
      </c>
      <c r="J53" s="101"/>
      <c r="K53" s="122">
        <f>SUM(K54)</f>
        <v>12</v>
      </c>
      <c r="L53" s="122">
        <f>SUM(L54)</f>
        <v>12</v>
      </c>
      <c r="M53" s="122">
        <f>SUM(M54)</f>
        <v>12</v>
      </c>
      <c r="N53" s="52"/>
      <c r="O53" s="52"/>
      <c r="P53" s="31"/>
      <c r="Q53" s="31"/>
      <c r="R53" s="31"/>
    </row>
    <row r="54" spans="2:18" s="22" customFormat="1" ht="40.5">
      <c r="B54" s="104" t="s">
        <v>138</v>
      </c>
      <c r="C54" s="105">
        <v>914</v>
      </c>
      <c r="D54" s="106" t="s">
        <v>2</v>
      </c>
      <c r="E54" s="123" t="s">
        <v>10</v>
      </c>
      <c r="F54" s="146" t="s">
        <v>20</v>
      </c>
      <c r="G54" s="146" t="s">
        <v>6</v>
      </c>
      <c r="H54" s="146" t="s">
        <v>1</v>
      </c>
      <c r="I54" s="146" t="s">
        <v>76</v>
      </c>
      <c r="J54" s="107">
        <v>200</v>
      </c>
      <c r="K54" s="147">
        <v>12</v>
      </c>
      <c r="L54" s="108">
        <v>12</v>
      </c>
      <c r="M54" s="108">
        <v>12</v>
      </c>
      <c r="N54" s="53"/>
      <c r="O54" s="53"/>
      <c r="P54" s="72"/>
      <c r="Q54" s="72"/>
      <c r="R54" s="72"/>
    </row>
    <row r="55" spans="2:18" s="22" customFormat="1" ht="20.25">
      <c r="B55" s="148" t="s">
        <v>117</v>
      </c>
      <c r="C55" s="137" t="s">
        <v>53</v>
      </c>
      <c r="D55" s="109" t="s">
        <v>2</v>
      </c>
      <c r="E55" s="109" t="s">
        <v>19</v>
      </c>
      <c r="F55" s="181"/>
      <c r="G55" s="182"/>
      <c r="H55" s="182"/>
      <c r="I55" s="183"/>
      <c r="J55" s="107"/>
      <c r="K55" s="149">
        <f>K56</f>
        <v>123</v>
      </c>
      <c r="L55" s="149">
        <f t="shared" ref="L55:M55" si="22">L56</f>
        <v>123</v>
      </c>
      <c r="M55" s="149">
        <f t="shared" si="22"/>
        <v>123</v>
      </c>
      <c r="N55" s="53"/>
      <c r="O55" s="53"/>
      <c r="P55" s="72"/>
      <c r="Q55" s="72"/>
      <c r="R55" s="72"/>
    </row>
    <row r="56" spans="2:18" s="22" customFormat="1" ht="40.5">
      <c r="B56" s="89" t="s">
        <v>108</v>
      </c>
      <c r="C56" s="143" t="s">
        <v>53</v>
      </c>
      <c r="D56" s="92" t="s">
        <v>2</v>
      </c>
      <c r="E56" s="92" t="s">
        <v>19</v>
      </c>
      <c r="F56" s="91" t="s">
        <v>20</v>
      </c>
      <c r="G56" s="91" t="s">
        <v>47</v>
      </c>
      <c r="H56" s="91" t="s">
        <v>48</v>
      </c>
      <c r="I56" s="91" t="s">
        <v>50</v>
      </c>
      <c r="J56" s="107"/>
      <c r="K56" s="150">
        <f>K57</f>
        <v>123</v>
      </c>
      <c r="L56" s="150">
        <f t="shared" ref="L56:M56" si="23">L57</f>
        <v>123</v>
      </c>
      <c r="M56" s="150">
        <f t="shared" si="23"/>
        <v>123</v>
      </c>
      <c r="N56" s="53"/>
      <c r="O56" s="53"/>
      <c r="P56" s="72"/>
      <c r="Q56" s="72"/>
      <c r="R56" s="72"/>
    </row>
    <row r="57" spans="2:18" s="22" customFormat="1" ht="60.75">
      <c r="B57" s="94" t="s">
        <v>74</v>
      </c>
      <c r="C57" s="144" t="s">
        <v>53</v>
      </c>
      <c r="D57" s="97" t="s">
        <v>2</v>
      </c>
      <c r="E57" s="97" t="s">
        <v>19</v>
      </c>
      <c r="F57" s="96" t="s">
        <v>20</v>
      </c>
      <c r="G57" s="96" t="s">
        <v>6</v>
      </c>
      <c r="H57" s="96" t="s">
        <v>48</v>
      </c>
      <c r="I57" s="96" t="s">
        <v>50</v>
      </c>
      <c r="J57" s="107"/>
      <c r="K57" s="151">
        <f>K58</f>
        <v>123</v>
      </c>
      <c r="L57" s="151">
        <f t="shared" ref="L57:M57" si="24">L58</f>
        <v>123</v>
      </c>
      <c r="M57" s="151">
        <f t="shared" si="24"/>
        <v>123</v>
      </c>
      <c r="N57" s="53"/>
      <c r="O57" s="53"/>
      <c r="P57" s="72"/>
      <c r="Q57" s="72"/>
      <c r="R57" s="72"/>
    </row>
    <row r="58" spans="2:18" s="23" customFormat="1" ht="40.5">
      <c r="B58" s="99" t="s">
        <v>77</v>
      </c>
      <c r="C58" s="145" t="s">
        <v>53</v>
      </c>
      <c r="D58" s="102" t="s">
        <v>2</v>
      </c>
      <c r="E58" s="102" t="s">
        <v>19</v>
      </c>
      <c r="F58" s="101" t="s">
        <v>20</v>
      </c>
      <c r="G58" s="101" t="s">
        <v>6</v>
      </c>
      <c r="H58" s="101" t="s">
        <v>3</v>
      </c>
      <c r="I58" s="101" t="s">
        <v>50</v>
      </c>
      <c r="J58" s="101"/>
      <c r="K58" s="122">
        <f>SUM(K59)</f>
        <v>123</v>
      </c>
      <c r="L58" s="122">
        <f t="shared" ref="L58:M58" si="25">SUM(L59)</f>
        <v>123</v>
      </c>
      <c r="M58" s="122">
        <f t="shared" si="25"/>
        <v>123</v>
      </c>
      <c r="N58" s="54"/>
      <c r="O58" s="54"/>
      <c r="P58" s="72"/>
      <c r="Q58" s="72"/>
      <c r="R58" s="72"/>
    </row>
    <row r="59" spans="2:18" s="30" customFormat="1" ht="40.5">
      <c r="B59" s="104" t="s">
        <v>139</v>
      </c>
      <c r="C59" s="105">
        <v>914</v>
      </c>
      <c r="D59" s="106" t="s">
        <v>2</v>
      </c>
      <c r="E59" s="123" t="s">
        <v>19</v>
      </c>
      <c r="F59" s="146" t="s">
        <v>20</v>
      </c>
      <c r="G59" s="146" t="s">
        <v>6</v>
      </c>
      <c r="H59" s="146" t="s">
        <v>3</v>
      </c>
      <c r="I59" s="146" t="s">
        <v>76</v>
      </c>
      <c r="J59" s="107">
        <v>200</v>
      </c>
      <c r="K59" s="108">
        <v>123</v>
      </c>
      <c r="L59" s="108">
        <v>123</v>
      </c>
      <c r="M59" s="108">
        <v>123</v>
      </c>
      <c r="N59" s="55"/>
      <c r="O59" s="55"/>
      <c r="P59" s="73"/>
      <c r="Q59" s="73"/>
      <c r="R59" s="73"/>
    </row>
    <row r="60" spans="2:18" s="31" customFormat="1" ht="20.25">
      <c r="B60" s="85" t="s">
        <v>38</v>
      </c>
      <c r="C60" s="86">
        <v>914</v>
      </c>
      <c r="D60" s="109" t="s">
        <v>5</v>
      </c>
      <c r="E60" s="178"/>
      <c r="F60" s="179"/>
      <c r="G60" s="179"/>
      <c r="H60" s="179"/>
      <c r="I60" s="180"/>
      <c r="J60" s="110"/>
      <c r="K60" s="111">
        <f>K61+K68</f>
        <v>7660.8</v>
      </c>
      <c r="L60" s="111">
        <f t="shared" ref="L60:M60" si="26">L61+L68</f>
        <v>2523.4</v>
      </c>
      <c r="M60" s="111">
        <f t="shared" si="26"/>
        <v>4238.5</v>
      </c>
      <c r="N60" s="56"/>
      <c r="O60" s="56"/>
    </row>
    <row r="61" spans="2:18" s="10" customFormat="1" ht="20.25">
      <c r="B61" s="85" t="s">
        <v>39</v>
      </c>
      <c r="C61" s="86">
        <v>914</v>
      </c>
      <c r="D61" s="109" t="s">
        <v>5</v>
      </c>
      <c r="E61" s="109" t="s">
        <v>10</v>
      </c>
      <c r="F61" s="187"/>
      <c r="G61" s="188"/>
      <c r="H61" s="188"/>
      <c r="I61" s="189"/>
      <c r="J61" s="110"/>
      <c r="K61" s="111">
        <f>SUM(K62)</f>
        <v>7383.7</v>
      </c>
      <c r="L61" s="111">
        <f t="shared" ref="L61:M61" si="27">SUM(L62)</f>
        <v>2513.4</v>
      </c>
      <c r="M61" s="111">
        <f t="shared" si="27"/>
        <v>4238.5</v>
      </c>
      <c r="N61" s="33"/>
      <c r="O61" s="33"/>
      <c r="P61" s="62"/>
      <c r="Q61" s="62"/>
      <c r="R61" s="62"/>
    </row>
    <row r="62" spans="2:18" s="10" customFormat="1" ht="40.5">
      <c r="B62" s="89" t="s">
        <v>107</v>
      </c>
      <c r="C62" s="90">
        <v>914</v>
      </c>
      <c r="D62" s="92" t="s">
        <v>5</v>
      </c>
      <c r="E62" s="152" t="s">
        <v>10</v>
      </c>
      <c r="F62" s="91" t="s">
        <v>80</v>
      </c>
      <c r="G62" s="91" t="s">
        <v>47</v>
      </c>
      <c r="H62" s="91" t="s">
        <v>48</v>
      </c>
      <c r="I62" s="91" t="s">
        <v>50</v>
      </c>
      <c r="J62" s="139"/>
      <c r="K62" s="133">
        <f>SUM(K63)</f>
        <v>7383.7</v>
      </c>
      <c r="L62" s="133">
        <f t="shared" ref="L62:M64" si="28">SUM(L63)</f>
        <v>2513.4</v>
      </c>
      <c r="M62" s="133">
        <f t="shared" si="28"/>
        <v>4238.5</v>
      </c>
      <c r="N62" s="33"/>
      <c r="O62" s="33"/>
      <c r="P62" s="62"/>
      <c r="Q62" s="62"/>
      <c r="R62" s="62"/>
    </row>
    <row r="63" spans="2:18" s="10" customFormat="1" ht="20.25">
      <c r="B63" s="94" t="s">
        <v>78</v>
      </c>
      <c r="C63" s="95">
        <v>914</v>
      </c>
      <c r="D63" s="97" t="s">
        <v>5</v>
      </c>
      <c r="E63" s="153" t="s">
        <v>10</v>
      </c>
      <c r="F63" s="96" t="s">
        <v>80</v>
      </c>
      <c r="G63" s="96" t="s">
        <v>11</v>
      </c>
      <c r="H63" s="96" t="s">
        <v>48</v>
      </c>
      <c r="I63" s="96" t="s">
        <v>50</v>
      </c>
      <c r="J63" s="118"/>
      <c r="K63" s="119">
        <f>SUM(K64)</f>
        <v>7383.7</v>
      </c>
      <c r="L63" s="119">
        <f t="shared" si="28"/>
        <v>2513.4</v>
      </c>
      <c r="M63" s="119">
        <f t="shared" si="28"/>
        <v>4238.5</v>
      </c>
      <c r="N63" s="33"/>
      <c r="O63" s="33"/>
      <c r="P63" s="62"/>
      <c r="Q63" s="62"/>
      <c r="R63" s="62"/>
    </row>
    <row r="64" spans="2:18" s="10" customFormat="1" ht="40.5">
      <c r="B64" s="99" t="s">
        <v>79</v>
      </c>
      <c r="C64" s="100">
        <v>914</v>
      </c>
      <c r="D64" s="102" t="s">
        <v>5</v>
      </c>
      <c r="E64" s="154" t="s">
        <v>10</v>
      </c>
      <c r="F64" s="101" t="s">
        <v>80</v>
      </c>
      <c r="G64" s="101" t="s">
        <v>11</v>
      </c>
      <c r="H64" s="101" t="s">
        <v>1</v>
      </c>
      <c r="I64" s="101" t="s">
        <v>50</v>
      </c>
      <c r="J64" s="121"/>
      <c r="K64" s="122">
        <f>SUM(K65+K66+K67)</f>
        <v>7383.7</v>
      </c>
      <c r="L64" s="122">
        <f t="shared" si="28"/>
        <v>2513.4</v>
      </c>
      <c r="M64" s="122">
        <f>SUM(M65+M66)</f>
        <v>4238.5</v>
      </c>
      <c r="N64" s="33"/>
      <c r="O64" s="33"/>
      <c r="P64" s="62"/>
      <c r="Q64" s="62"/>
      <c r="R64" s="62"/>
    </row>
    <row r="65" spans="2:18" s="10" customFormat="1" ht="60.75">
      <c r="B65" s="104" t="s">
        <v>140</v>
      </c>
      <c r="C65" s="105">
        <v>914</v>
      </c>
      <c r="D65" s="106" t="s">
        <v>5</v>
      </c>
      <c r="E65" s="123" t="s">
        <v>10</v>
      </c>
      <c r="F65" s="106" t="s">
        <v>80</v>
      </c>
      <c r="G65" s="106" t="s">
        <v>11</v>
      </c>
      <c r="H65" s="106" t="s">
        <v>1</v>
      </c>
      <c r="I65" s="106" t="s">
        <v>54</v>
      </c>
      <c r="J65" s="107" t="s">
        <v>28</v>
      </c>
      <c r="K65" s="108">
        <v>2383.6999999999998</v>
      </c>
      <c r="L65" s="108">
        <v>2513.4</v>
      </c>
      <c r="M65" s="108">
        <v>2724.7</v>
      </c>
      <c r="N65" s="33"/>
      <c r="O65" s="33"/>
      <c r="P65" s="62"/>
      <c r="Q65" s="62"/>
      <c r="R65" s="62"/>
    </row>
    <row r="66" spans="2:18" s="10" customFormat="1" ht="81">
      <c r="B66" s="104" t="s">
        <v>141</v>
      </c>
      <c r="C66" s="105">
        <v>914</v>
      </c>
      <c r="D66" s="106" t="s">
        <v>5</v>
      </c>
      <c r="E66" s="123" t="s">
        <v>10</v>
      </c>
      <c r="F66" s="106" t="s">
        <v>80</v>
      </c>
      <c r="G66" s="106" t="s">
        <v>11</v>
      </c>
      <c r="H66" s="106" t="s">
        <v>1</v>
      </c>
      <c r="I66" s="106" t="s">
        <v>158</v>
      </c>
      <c r="J66" s="107" t="s">
        <v>28</v>
      </c>
      <c r="K66" s="108"/>
      <c r="L66" s="108"/>
      <c r="M66" s="108">
        <v>1513.8</v>
      </c>
      <c r="N66" s="33"/>
      <c r="O66" s="33"/>
      <c r="P66" s="62"/>
      <c r="Q66" s="62"/>
      <c r="R66" s="62"/>
    </row>
    <row r="67" spans="2:18" s="10" customFormat="1" ht="81">
      <c r="B67" s="104" t="s">
        <v>141</v>
      </c>
      <c r="C67" s="105">
        <v>914</v>
      </c>
      <c r="D67" s="106" t="s">
        <v>5</v>
      </c>
      <c r="E67" s="123" t="s">
        <v>10</v>
      </c>
      <c r="F67" s="106" t="s">
        <v>80</v>
      </c>
      <c r="G67" s="106" t="s">
        <v>11</v>
      </c>
      <c r="H67" s="106" t="s">
        <v>1</v>
      </c>
      <c r="I67" s="106" t="s">
        <v>148</v>
      </c>
      <c r="J67" s="107" t="s">
        <v>28</v>
      </c>
      <c r="K67" s="108">
        <v>5000</v>
      </c>
      <c r="L67" s="108"/>
      <c r="M67" s="108"/>
      <c r="N67" s="33"/>
      <c r="O67" s="33"/>
      <c r="P67" s="62"/>
      <c r="Q67" s="62"/>
      <c r="R67" s="62"/>
    </row>
    <row r="68" spans="2:18" s="10" customFormat="1" ht="31.15" customHeight="1">
      <c r="B68" s="85" t="s">
        <v>40</v>
      </c>
      <c r="C68" s="86">
        <v>914</v>
      </c>
      <c r="D68" s="109" t="s">
        <v>5</v>
      </c>
      <c r="E68" s="109" t="s">
        <v>17</v>
      </c>
      <c r="F68" s="190"/>
      <c r="G68" s="191"/>
      <c r="H68" s="191"/>
      <c r="I68" s="192"/>
      <c r="J68" s="110"/>
      <c r="K68" s="111">
        <f>SUM(K69+K77+K73)</f>
        <v>277.10000000000002</v>
      </c>
      <c r="L68" s="111">
        <f>SUM(L69+L77)</f>
        <v>10</v>
      </c>
      <c r="M68" s="111">
        <f>SUM(M69+M77)</f>
        <v>0</v>
      </c>
      <c r="N68" s="33"/>
      <c r="O68" s="33"/>
      <c r="P68" s="62"/>
      <c r="Q68" s="62"/>
      <c r="R68" s="62"/>
    </row>
    <row r="69" spans="2:18" s="21" customFormat="1" ht="40.5">
      <c r="B69" s="89" t="s">
        <v>107</v>
      </c>
      <c r="C69" s="90">
        <v>914</v>
      </c>
      <c r="D69" s="92" t="s">
        <v>5</v>
      </c>
      <c r="E69" s="152" t="s">
        <v>17</v>
      </c>
      <c r="F69" s="91" t="s">
        <v>80</v>
      </c>
      <c r="G69" s="91" t="s">
        <v>47</v>
      </c>
      <c r="H69" s="91" t="s">
        <v>48</v>
      </c>
      <c r="I69" s="91" t="s">
        <v>50</v>
      </c>
      <c r="J69" s="139"/>
      <c r="K69" s="133">
        <f>SUM(K70)</f>
        <v>266.10000000000002</v>
      </c>
      <c r="L69" s="133">
        <f t="shared" ref="L69:M69" si="29">SUM(L70)</f>
        <v>0</v>
      </c>
      <c r="M69" s="133">
        <f t="shared" si="29"/>
        <v>0</v>
      </c>
      <c r="N69" s="52"/>
      <c r="O69" s="52"/>
      <c r="P69" s="31"/>
      <c r="Q69" s="31"/>
      <c r="R69" s="31"/>
    </row>
    <row r="70" spans="2:18" s="15" customFormat="1" ht="20.25">
      <c r="B70" s="94" t="s">
        <v>81</v>
      </c>
      <c r="C70" s="95">
        <v>914</v>
      </c>
      <c r="D70" s="97" t="s">
        <v>5</v>
      </c>
      <c r="E70" s="153" t="s">
        <v>17</v>
      </c>
      <c r="F70" s="96" t="s">
        <v>80</v>
      </c>
      <c r="G70" s="96" t="s">
        <v>51</v>
      </c>
      <c r="H70" s="96" t="s">
        <v>48</v>
      </c>
      <c r="I70" s="96" t="s">
        <v>50</v>
      </c>
      <c r="J70" s="118"/>
      <c r="K70" s="119">
        <f>K71</f>
        <v>266.10000000000002</v>
      </c>
      <c r="L70" s="119">
        <f t="shared" ref="L70:M70" si="30">L71</f>
        <v>0</v>
      </c>
      <c r="M70" s="119">
        <f t="shared" si="30"/>
        <v>0</v>
      </c>
      <c r="N70" s="41"/>
      <c r="O70" s="41"/>
    </row>
    <row r="71" spans="2:18" s="13" customFormat="1" ht="40.5">
      <c r="B71" s="99" t="s">
        <v>82</v>
      </c>
      <c r="C71" s="100">
        <v>914</v>
      </c>
      <c r="D71" s="102" t="s">
        <v>5</v>
      </c>
      <c r="E71" s="154" t="s">
        <v>17</v>
      </c>
      <c r="F71" s="101" t="s">
        <v>80</v>
      </c>
      <c r="G71" s="101" t="s">
        <v>51</v>
      </c>
      <c r="H71" s="101" t="s">
        <v>1</v>
      </c>
      <c r="I71" s="101" t="s">
        <v>50</v>
      </c>
      <c r="J71" s="121"/>
      <c r="K71" s="122">
        <f>SUM(K72)</f>
        <v>266.10000000000002</v>
      </c>
      <c r="L71" s="122">
        <f t="shared" ref="L71:M71" si="31">SUM(L72)</f>
        <v>0</v>
      </c>
      <c r="M71" s="122">
        <f t="shared" si="31"/>
        <v>0</v>
      </c>
      <c r="N71" s="42"/>
      <c r="O71" s="42"/>
    </row>
    <row r="72" spans="2:18" s="13" customFormat="1" ht="40.5">
      <c r="B72" s="104" t="s">
        <v>83</v>
      </c>
      <c r="C72" s="105">
        <v>914</v>
      </c>
      <c r="D72" s="106" t="s">
        <v>5</v>
      </c>
      <c r="E72" s="123" t="s">
        <v>17</v>
      </c>
      <c r="F72" s="146" t="s">
        <v>80</v>
      </c>
      <c r="G72" s="146" t="s">
        <v>51</v>
      </c>
      <c r="H72" s="146" t="s">
        <v>1</v>
      </c>
      <c r="I72" s="146" t="s">
        <v>84</v>
      </c>
      <c r="J72" s="107" t="s">
        <v>28</v>
      </c>
      <c r="K72" s="108">
        <v>266.10000000000002</v>
      </c>
      <c r="L72" s="108">
        <v>0</v>
      </c>
      <c r="M72" s="108">
        <v>0</v>
      </c>
      <c r="N72" s="42"/>
      <c r="O72" s="42"/>
    </row>
    <row r="73" spans="2:18" s="13" customFormat="1" ht="40.5">
      <c r="B73" s="155" t="s">
        <v>154</v>
      </c>
      <c r="C73" s="90">
        <v>914</v>
      </c>
      <c r="D73" s="91" t="s">
        <v>5</v>
      </c>
      <c r="E73" s="138" t="s">
        <v>17</v>
      </c>
      <c r="F73" s="92" t="s">
        <v>5</v>
      </c>
      <c r="G73" s="92" t="s">
        <v>47</v>
      </c>
      <c r="H73" s="92" t="s">
        <v>48</v>
      </c>
      <c r="I73" s="92" t="s">
        <v>50</v>
      </c>
      <c r="J73" s="139"/>
      <c r="K73" s="133">
        <f>K74</f>
        <v>1</v>
      </c>
      <c r="L73" s="133"/>
      <c r="M73" s="133"/>
      <c r="N73" s="42"/>
      <c r="O73" s="42"/>
    </row>
    <row r="74" spans="2:18" s="13" customFormat="1" ht="40.5">
      <c r="B74" s="156" t="s">
        <v>155</v>
      </c>
      <c r="C74" s="95">
        <v>914</v>
      </c>
      <c r="D74" s="96" t="s">
        <v>5</v>
      </c>
      <c r="E74" s="117" t="s">
        <v>17</v>
      </c>
      <c r="F74" s="97" t="s">
        <v>5</v>
      </c>
      <c r="G74" s="97" t="s">
        <v>11</v>
      </c>
      <c r="H74" s="97" t="s">
        <v>48</v>
      </c>
      <c r="I74" s="97" t="s">
        <v>50</v>
      </c>
      <c r="J74" s="118"/>
      <c r="K74" s="119">
        <f>K75</f>
        <v>1</v>
      </c>
      <c r="L74" s="119"/>
      <c r="M74" s="119"/>
      <c r="N74" s="42"/>
      <c r="O74" s="42"/>
    </row>
    <row r="75" spans="2:18" s="13" customFormat="1" ht="40.5">
      <c r="B75" s="157" t="s">
        <v>156</v>
      </c>
      <c r="C75" s="158">
        <v>914</v>
      </c>
      <c r="D75" s="159" t="s">
        <v>5</v>
      </c>
      <c r="E75" s="160" t="s">
        <v>17</v>
      </c>
      <c r="F75" s="161" t="s">
        <v>5</v>
      </c>
      <c r="G75" s="161" t="s">
        <v>11</v>
      </c>
      <c r="H75" s="161" t="s">
        <v>1</v>
      </c>
      <c r="I75" s="161" t="s">
        <v>50</v>
      </c>
      <c r="J75" s="162"/>
      <c r="K75" s="163">
        <f>K76</f>
        <v>1</v>
      </c>
      <c r="L75" s="163"/>
      <c r="M75" s="163"/>
      <c r="N75" s="42"/>
      <c r="O75" s="42"/>
    </row>
    <row r="76" spans="2:18" s="13" customFormat="1" ht="60.75">
      <c r="B76" s="164" t="s">
        <v>159</v>
      </c>
      <c r="C76" s="105">
        <v>914</v>
      </c>
      <c r="D76" s="106" t="s">
        <v>5</v>
      </c>
      <c r="E76" s="123" t="s">
        <v>17</v>
      </c>
      <c r="F76" s="146" t="s">
        <v>5</v>
      </c>
      <c r="G76" s="146" t="s">
        <v>11</v>
      </c>
      <c r="H76" s="146" t="s">
        <v>1</v>
      </c>
      <c r="I76" s="146" t="s">
        <v>157</v>
      </c>
      <c r="J76" s="107" t="s">
        <v>28</v>
      </c>
      <c r="K76" s="108">
        <v>1</v>
      </c>
      <c r="L76" s="108"/>
      <c r="M76" s="108"/>
      <c r="N76" s="42"/>
      <c r="O76" s="42"/>
    </row>
    <row r="77" spans="2:18" s="10" customFormat="1" ht="60.75">
      <c r="B77" s="89" t="s">
        <v>118</v>
      </c>
      <c r="C77" s="90">
        <v>914</v>
      </c>
      <c r="D77" s="91" t="s">
        <v>5</v>
      </c>
      <c r="E77" s="138" t="s">
        <v>17</v>
      </c>
      <c r="F77" s="92" t="s">
        <v>7</v>
      </c>
      <c r="G77" s="92" t="s">
        <v>47</v>
      </c>
      <c r="H77" s="92" t="s">
        <v>48</v>
      </c>
      <c r="I77" s="92" t="s">
        <v>50</v>
      </c>
      <c r="J77" s="107"/>
      <c r="K77" s="133">
        <f>K78</f>
        <v>10</v>
      </c>
      <c r="L77" s="133">
        <f t="shared" ref="L77:M77" si="32">L78</f>
        <v>10</v>
      </c>
      <c r="M77" s="133">
        <f t="shared" si="32"/>
        <v>0</v>
      </c>
      <c r="N77" s="33"/>
      <c r="O77" s="33"/>
      <c r="P77" s="62"/>
      <c r="Q77" s="62"/>
      <c r="R77" s="62"/>
    </row>
    <row r="78" spans="2:18" s="10" customFormat="1" ht="40.5">
      <c r="B78" s="99" t="s">
        <v>106</v>
      </c>
      <c r="C78" s="100">
        <v>914</v>
      </c>
      <c r="D78" s="102" t="s">
        <v>5</v>
      </c>
      <c r="E78" s="154" t="s">
        <v>17</v>
      </c>
      <c r="F78" s="101" t="s">
        <v>7</v>
      </c>
      <c r="G78" s="101" t="s">
        <v>11</v>
      </c>
      <c r="H78" s="101" t="s">
        <v>1</v>
      </c>
      <c r="I78" s="101" t="s">
        <v>50</v>
      </c>
      <c r="J78" s="107"/>
      <c r="K78" s="122">
        <f t="shared" ref="K78:M78" si="33">K79</f>
        <v>10</v>
      </c>
      <c r="L78" s="122">
        <f t="shared" si="33"/>
        <v>10</v>
      </c>
      <c r="M78" s="122">
        <f t="shared" si="33"/>
        <v>0</v>
      </c>
      <c r="N78" s="33"/>
      <c r="O78" s="33"/>
      <c r="P78" s="62"/>
      <c r="Q78" s="62"/>
      <c r="R78" s="62"/>
    </row>
    <row r="79" spans="2:18" s="21" customFormat="1" ht="60.75">
      <c r="B79" s="126" t="s">
        <v>119</v>
      </c>
      <c r="C79" s="105">
        <v>914</v>
      </c>
      <c r="D79" s="107" t="s">
        <v>5</v>
      </c>
      <c r="E79" s="106" t="s">
        <v>17</v>
      </c>
      <c r="F79" s="146" t="s">
        <v>7</v>
      </c>
      <c r="G79" s="146" t="s">
        <v>11</v>
      </c>
      <c r="H79" s="146" t="s">
        <v>1</v>
      </c>
      <c r="I79" s="146" t="s">
        <v>105</v>
      </c>
      <c r="J79" s="107" t="s">
        <v>28</v>
      </c>
      <c r="K79" s="108">
        <v>10</v>
      </c>
      <c r="L79" s="108">
        <v>10</v>
      </c>
      <c r="M79" s="108">
        <v>0</v>
      </c>
      <c r="N79" s="52"/>
      <c r="O79" s="52"/>
      <c r="P79" s="31"/>
      <c r="Q79" s="31"/>
      <c r="R79" s="31"/>
    </row>
    <row r="80" spans="2:18" s="20" customFormat="1" ht="20.25">
      <c r="B80" s="85" t="s">
        <v>41</v>
      </c>
      <c r="C80" s="86">
        <v>914</v>
      </c>
      <c r="D80" s="137" t="s">
        <v>7</v>
      </c>
      <c r="E80" s="178"/>
      <c r="F80" s="179"/>
      <c r="G80" s="179"/>
      <c r="H80" s="179"/>
      <c r="I80" s="180"/>
      <c r="J80" s="110"/>
      <c r="K80" s="111">
        <f>K81</f>
        <v>1080.5999999999999</v>
      </c>
      <c r="L80" s="111">
        <f t="shared" ref="L80:M80" si="34">L81</f>
        <v>937.2</v>
      </c>
      <c r="M80" s="111">
        <f t="shared" si="34"/>
        <v>937.2</v>
      </c>
      <c r="N80" s="48"/>
      <c r="O80" s="48"/>
    </row>
    <row r="81" spans="2:18" s="24" customFormat="1" ht="20.25">
      <c r="B81" s="85" t="s">
        <v>59</v>
      </c>
      <c r="C81" s="86">
        <v>914</v>
      </c>
      <c r="D81" s="137" t="s">
        <v>7</v>
      </c>
      <c r="E81" s="109" t="s">
        <v>2</v>
      </c>
      <c r="F81" s="187"/>
      <c r="G81" s="188"/>
      <c r="H81" s="188"/>
      <c r="I81" s="189"/>
      <c r="J81" s="110"/>
      <c r="K81" s="111">
        <f>K82</f>
        <v>1080.5999999999999</v>
      </c>
      <c r="L81" s="111">
        <f t="shared" ref="L81:M81" si="35">L82</f>
        <v>937.2</v>
      </c>
      <c r="M81" s="111">
        <f t="shared" si="35"/>
        <v>937.2</v>
      </c>
      <c r="N81" s="57"/>
      <c r="O81" s="57"/>
      <c r="P81" s="13"/>
      <c r="Q81" s="13"/>
      <c r="R81" s="13"/>
    </row>
    <row r="82" spans="2:18" s="9" customFormat="1" ht="40.5">
      <c r="B82" s="89" t="s">
        <v>107</v>
      </c>
      <c r="C82" s="90">
        <v>914</v>
      </c>
      <c r="D82" s="143" t="s">
        <v>7</v>
      </c>
      <c r="E82" s="152" t="s">
        <v>2</v>
      </c>
      <c r="F82" s="91" t="s">
        <v>80</v>
      </c>
      <c r="G82" s="91" t="s">
        <v>47</v>
      </c>
      <c r="H82" s="91" t="s">
        <v>48</v>
      </c>
      <c r="I82" s="91" t="s">
        <v>50</v>
      </c>
      <c r="J82" s="139"/>
      <c r="K82" s="133">
        <f>K83+K87+K90+K93</f>
        <v>1080.5999999999999</v>
      </c>
      <c r="L82" s="133">
        <f>L83+L87+L90</f>
        <v>937.2</v>
      </c>
      <c r="M82" s="133">
        <f>M83+M87+M90</f>
        <v>937.2</v>
      </c>
      <c r="N82" s="46"/>
      <c r="O82" s="46"/>
      <c r="P82" s="13"/>
      <c r="Q82" s="13"/>
      <c r="R82" s="13"/>
    </row>
    <row r="83" spans="2:18" s="28" customFormat="1" ht="20.25">
      <c r="B83" s="94" t="s">
        <v>85</v>
      </c>
      <c r="C83" s="95">
        <v>914</v>
      </c>
      <c r="D83" s="144" t="s">
        <v>7</v>
      </c>
      <c r="E83" s="153" t="s">
        <v>2</v>
      </c>
      <c r="F83" s="96" t="s">
        <v>80</v>
      </c>
      <c r="G83" s="96" t="s">
        <v>12</v>
      </c>
      <c r="H83" s="96" t="s">
        <v>48</v>
      </c>
      <c r="I83" s="96" t="s">
        <v>50</v>
      </c>
      <c r="J83" s="118"/>
      <c r="K83" s="119">
        <f>SUM(K84)</f>
        <v>438.2</v>
      </c>
      <c r="L83" s="119">
        <f t="shared" ref="L83:M83" si="36">SUM(L84)</f>
        <v>521.20000000000005</v>
      </c>
      <c r="M83" s="119">
        <f t="shared" si="36"/>
        <v>521.20000000000005</v>
      </c>
      <c r="N83" s="58"/>
      <c r="O83" s="58"/>
      <c r="P83" s="71"/>
      <c r="Q83" s="71"/>
      <c r="R83" s="71"/>
    </row>
    <row r="84" spans="2:18" s="28" customFormat="1" ht="40.5">
      <c r="B84" s="99" t="s">
        <v>86</v>
      </c>
      <c r="C84" s="100">
        <v>914</v>
      </c>
      <c r="D84" s="101" t="s">
        <v>7</v>
      </c>
      <c r="E84" s="120" t="s">
        <v>2</v>
      </c>
      <c r="F84" s="101" t="s">
        <v>80</v>
      </c>
      <c r="G84" s="101" t="s">
        <v>12</v>
      </c>
      <c r="H84" s="101" t="s">
        <v>1</v>
      </c>
      <c r="I84" s="101" t="s">
        <v>50</v>
      </c>
      <c r="J84" s="121"/>
      <c r="K84" s="122">
        <f>K85+K86</f>
        <v>438.2</v>
      </c>
      <c r="L84" s="122">
        <f>L85+L86</f>
        <v>521.20000000000005</v>
      </c>
      <c r="M84" s="122">
        <f>M85+M86</f>
        <v>521.20000000000005</v>
      </c>
      <c r="N84" s="58"/>
      <c r="O84" s="58"/>
      <c r="P84" s="71"/>
      <c r="Q84" s="71"/>
      <c r="R84" s="71"/>
    </row>
    <row r="85" spans="2:18" s="10" customFormat="1" ht="40.5">
      <c r="B85" s="104" t="s">
        <v>142</v>
      </c>
      <c r="C85" s="105">
        <v>914</v>
      </c>
      <c r="D85" s="106" t="s">
        <v>7</v>
      </c>
      <c r="E85" s="123" t="s">
        <v>2</v>
      </c>
      <c r="F85" s="106" t="s">
        <v>80</v>
      </c>
      <c r="G85" s="106" t="s">
        <v>12</v>
      </c>
      <c r="H85" s="106" t="s">
        <v>1</v>
      </c>
      <c r="I85" s="106" t="s">
        <v>87</v>
      </c>
      <c r="J85" s="107" t="s">
        <v>28</v>
      </c>
      <c r="K85" s="108">
        <v>332</v>
      </c>
      <c r="L85" s="108">
        <v>415</v>
      </c>
      <c r="M85" s="108">
        <v>415</v>
      </c>
      <c r="N85" s="33"/>
      <c r="O85" s="33"/>
      <c r="P85" s="62"/>
      <c r="Q85" s="62"/>
      <c r="R85" s="62"/>
    </row>
    <row r="86" spans="2:18" s="10" customFormat="1" ht="60.75">
      <c r="B86" s="104" t="s">
        <v>143</v>
      </c>
      <c r="C86" s="105">
        <v>914</v>
      </c>
      <c r="D86" s="106" t="s">
        <v>7</v>
      </c>
      <c r="E86" s="123" t="s">
        <v>2</v>
      </c>
      <c r="F86" s="106" t="s">
        <v>80</v>
      </c>
      <c r="G86" s="106" t="s">
        <v>12</v>
      </c>
      <c r="H86" s="106" t="s">
        <v>1</v>
      </c>
      <c r="I86" s="106" t="s">
        <v>88</v>
      </c>
      <c r="J86" s="107" t="s">
        <v>28</v>
      </c>
      <c r="K86" s="108">
        <v>106.2</v>
      </c>
      <c r="L86" s="108">
        <v>106.2</v>
      </c>
      <c r="M86" s="108">
        <v>106.2</v>
      </c>
      <c r="N86" s="33">
        <v>300</v>
      </c>
      <c r="O86" s="33"/>
      <c r="P86" s="62"/>
      <c r="Q86" s="62"/>
      <c r="R86" s="62"/>
    </row>
    <row r="87" spans="2:18" s="10" customFormat="1" ht="20.25">
      <c r="B87" s="94" t="s">
        <v>89</v>
      </c>
      <c r="C87" s="95">
        <v>914</v>
      </c>
      <c r="D87" s="96" t="s">
        <v>7</v>
      </c>
      <c r="E87" s="117" t="s">
        <v>2</v>
      </c>
      <c r="F87" s="96" t="s">
        <v>80</v>
      </c>
      <c r="G87" s="96" t="s">
        <v>15</v>
      </c>
      <c r="H87" s="96" t="s">
        <v>48</v>
      </c>
      <c r="I87" s="96" t="s">
        <v>50</v>
      </c>
      <c r="J87" s="118"/>
      <c r="K87" s="119">
        <f t="shared" ref="K87:M88" si="37">K88</f>
        <v>512.4</v>
      </c>
      <c r="L87" s="119">
        <f t="shared" si="37"/>
        <v>336</v>
      </c>
      <c r="M87" s="119">
        <f t="shared" si="37"/>
        <v>336</v>
      </c>
      <c r="N87" s="33">
        <v>94</v>
      </c>
      <c r="O87" s="33"/>
      <c r="P87" s="62"/>
      <c r="Q87" s="62"/>
      <c r="R87" s="62"/>
    </row>
    <row r="88" spans="2:18" s="10" customFormat="1" ht="81">
      <c r="B88" s="99" t="s">
        <v>90</v>
      </c>
      <c r="C88" s="100">
        <v>914</v>
      </c>
      <c r="D88" s="101" t="s">
        <v>7</v>
      </c>
      <c r="E88" s="120" t="s">
        <v>2</v>
      </c>
      <c r="F88" s="101" t="s">
        <v>80</v>
      </c>
      <c r="G88" s="101" t="s">
        <v>15</v>
      </c>
      <c r="H88" s="101" t="s">
        <v>1</v>
      </c>
      <c r="I88" s="101" t="s">
        <v>91</v>
      </c>
      <c r="J88" s="101"/>
      <c r="K88" s="122">
        <f t="shared" si="37"/>
        <v>512.4</v>
      </c>
      <c r="L88" s="122">
        <f t="shared" si="37"/>
        <v>336</v>
      </c>
      <c r="M88" s="122">
        <f t="shared" si="37"/>
        <v>336</v>
      </c>
      <c r="N88" s="33"/>
      <c r="O88" s="33"/>
      <c r="P88" s="62"/>
      <c r="Q88" s="62"/>
      <c r="R88" s="62"/>
    </row>
    <row r="89" spans="2:18" s="10" customFormat="1" ht="81">
      <c r="B89" s="104" t="s">
        <v>144</v>
      </c>
      <c r="C89" s="105">
        <v>914</v>
      </c>
      <c r="D89" s="106" t="s">
        <v>7</v>
      </c>
      <c r="E89" s="123" t="s">
        <v>2</v>
      </c>
      <c r="F89" s="106" t="s">
        <v>80</v>
      </c>
      <c r="G89" s="106" t="s">
        <v>15</v>
      </c>
      <c r="H89" s="106" t="s">
        <v>1</v>
      </c>
      <c r="I89" s="106" t="s">
        <v>91</v>
      </c>
      <c r="J89" s="107" t="s">
        <v>28</v>
      </c>
      <c r="K89" s="108">
        <v>512.4</v>
      </c>
      <c r="L89" s="108">
        <v>336</v>
      </c>
      <c r="M89" s="108">
        <v>336</v>
      </c>
      <c r="N89" s="33"/>
      <c r="O89" s="33"/>
      <c r="P89" s="62"/>
      <c r="Q89" s="62"/>
      <c r="R89" s="62"/>
    </row>
    <row r="90" spans="2:18" s="10" customFormat="1" ht="40.5">
      <c r="B90" s="94" t="s">
        <v>120</v>
      </c>
      <c r="C90" s="95">
        <v>914</v>
      </c>
      <c r="D90" s="96" t="s">
        <v>7</v>
      </c>
      <c r="E90" s="96" t="s">
        <v>2</v>
      </c>
      <c r="F90" s="96" t="s">
        <v>80</v>
      </c>
      <c r="G90" s="96" t="s">
        <v>16</v>
      </c>
      <c r="H90" s="96" t="s">
        <v>48</v>
      </c>
      <c r="I90" s="96" t="s">
        <v>50</v>
      </c>
      <c r="J90" s="118"/>
      <c r="K90" s="119">
        <f t="shared" ref="K90:M91" si="38">K91</f>
        <v>80</v>
      </c>
      <c r="L90" s="119">
        <f t="shared" si="38"/>
        <v>80</v>
      </c>
      <c r="M90" s="119">
        <f t="shared" si="38"/>
        <v>80</v>
      </c>
      <c r="N90" s="33"/>
      <c r="O90" s="33"/>
      <c r="P90" s="62"/>
      <c r="Q90" s="62"/>
      <c r="R90" s="62"/>
    </row>
    <row r="91" spans="2:18" s="10" customFormat="1" ht="40.5">
      <c r="B91" s="99" t="s">
        <v>151</v>
      </c>
      <c r="C91" s="100">
        <v>914</v>
      </c>
      <c r="D91" s="101" t="s">
        <v>7</v>
      </c>
      <c r="E91" s="120" t="s">
        <v>2</v>
      </c>
      <c r="F91" s="101" t="s">
        <v>80</v>
      </c>
      <c r="G91" s="101" t="s">
        <v>16</v>
      </c>
      <c r="H91" s="101" t="s">
        <v>1</v>
      </c>
      <c r="I91" s="101" t="s">
        <v>50</v>
      </c>
      <c r="J91" s="121"/>
      <c r="K91" s="122">
        <f t="shared" si="38"/>
        <v>80</v>
      </c>
      <c r="L91" s="122">
        <f t="shared" si="38"/>
        <v>80</v>
      </c>
      <c r="M91" s="122">
        <f t="shared" si="38"/>
        <v>80</v>
      </c>
      <c r="N91" s="33"/>
      <c r="O91" s="33"/>
      <c r="P91" s="62"/>
      <c r="Q91" s="62"/>
      <c r="R91" s="62"/>
    </row>
    <row r="92" spans="2:18" s="10" customFormat="1" ht="60.75">
      <c r="B92" s="126" t="s">
        <v>129</v>
      </c>
      <c r="C92" s="105">
        <v>914</v>
      </c>
      <c r="D92" s="106" t="s">
        <v>7</v>
      </c>
      <c r="E92" s="123" t="s">
        <v>2</v>
      </c>
      <c r="F92" s="106" t="s">
        <v>80</v>
      </c>
      <c r="G92" s="106" t="s">
        <v>16</v>
      </c>
      <c r="H92" s="106" t="s">
        <v>1</v>
      </c>
      <c r="I92" s="106" t="s">
        <v>121</v>
      </c>
      <c r="J92" s="107" t="s">
        <v>28</v>
      </c>
      <c r="K92" s="108">
        <v>80</v>
      </c>
      <c r="L92" s="108">
        <v>80</v>
      </c>
      <c r="M92" s="108">
        <v>80</v>
      </c>
      <c r="N92" s="33"/>
      <c r="O92" s="33"/>
      <c r="P92" s="62"/>
      <c r="Q92" s="62"/>
      <c r="R92" s="62"/>
    </row>
    <row r="93" spans="2:18" s="10" customFormat="1" ht="40.5">
      <c r="B93" s="124" t="s">
        <v>150</v>
      </c>
      <c r="C93" s="95">
        <v>914</v>
      </c>
      <c r="D93" s="96" t="s">
        <v>7</v>
      </c>
      <c r="E93" s="96" t="s">
        <v>2</v>
      </c>
      <c r="F93" s="96" t="s">
        <v>80</v>
      </c>
      <c r="G93" s="96" t="s">
        <v>6</v>
      </c>
      <c r="H93" s="96" t="s">
        <v>48</v>
      </c>
      <c r="I93" s="96" t="s">
        <v>50</v>
      </c>
      <c r="J93" s="118"/>
      <c r="K93" s="119">
        <f>K94</f>
        <v>50</v>
      </c>
      <c r="L93" s="119"/>
      <c r="M93" s="119"/>
      <c r="N93" s="33"/>
      <c r="O93" s="33"/>
      <c r="P93" s="62"/>
      <c r="Q93" s="62"/>
      <c r="R93" s="62"/>
    </row>
    <row r="94" spans="2:18" s="10" customFormat="1" ht="60.75">
      <c r="B94" s="165" t="s">
        <v>152</v>
      </c>
      <c r="C94" s="158">
        <v>914</v>
      </c>
      <c r="D94" s="159" t="s">
        <v>7</v>
      </c>
      <c r="E94" s="159" t="s">
        <v>2</v>
      </c>
      <c r="F94" s="159" t="s">
        <v>80</v>
      </c>
      <c r="G94" s="159" t="s">
        <v>6</v>
      </c>
      <c r="H94" s="159" t="s">
        <v>1</v>
      </c>
      <c r="I94" s="159" t="s">
        <v>50</v>
      </c>
      <c r="J94" s="162"/>
      <c r="K94" s="163">
        <f>K95</f>
        <v>50</v>
      </c>
      <c r="L94" s="163"/>
      <c r="M94" s="163"/>
      <c r="N94" s="33"/>
      <c r="O94" s="33"/>
      <c r="P94" s="62"/>
      <c r="Q94" s="62"/>
      <c r="R94" s="62"/>
    </row>
    <row r="95" spans="2:18" s="10" customFormat="1" ht="40.5">
      <c r="B95" s="126" t="s">
        <v>153</v>
      </c>
      <c r="C95" s="127">
        <v>914</v>
      </c>
      <c r="D95" s="110" t="s">
        <v>7</v>
      </c>
      <c r="E95" s="110" t="s">
        <v>2</v>
      </c>
      <c r="F95" s="110" t="s">
        <v>80</v>
      </c>
      <c r="G95" s="110" t="s">
        <v>6</v>
      </c>
      <c r="H95" s="110" t="s">
        <v>1</v>
      </c>
      <c r="I95" s="110" t="s">
        <v>149</v>
      </c>
      <c r="J95" s="128" t="s">
        <v>28</v>
      </c>
      <c r="K95" s="166">
        <v>50</v>
      </c>
      <c r="L95" s="166"/>
      <c r="M95" s="166"/>
      <c r="N95" s="33"/>
      <c r="O95" s="33"/>
      <c r="P95" s="62"/>
      <c r="Q95" s="62"/>
      <c r="R95" s="62"/>
    </row>
    <row r="96" spans="2:18" s="10" customFormat="1" ht="20.25">
      <c r="B96" s="85" t="s">
        <v>42</v>
      </c>
      <c r="C96" s="86">
        <v>914</v>
      </c>
      <c r="D96" s="109" t="s">
        <v>9</v>
      </c>
      <c r="E96" s="178"/>
      <c r="F96" s="179"/>
      <c r="G96" s="179"/>
      <c r="H96" s="179"/>
      <c r="I96" s="180"/>
      <c r="J96" s="110"/>
      <c r="K96" s="111">
        <f>K97</f>
        <v>2119.5</v>
      </c>
      <c r="L96" s="111">
        <f t="shared" ref="L96:M96" si="39">L97</f>
        <v>2423.5</v>
      </c>
      <c r="M96" s="111">
        <f t="shared" si="39"/>
        <v>2488.5</v>
      </c>
      <c r="N96" s="33"/>
      <c r="O96" s="33"/>
      <c r="P96" s="62"/>
      <c r="Q96" s="62"/>
      <c r="R96" s="62"/>
    </row>
    <row r="97" spans="2:18" s="10" customFormat="1" ht="20.25">
      <c r="B97" s="85" t="s">
        <v>43</v>
      </c>
      <c r="C97" s="86">
        <v>914</v>
      </c>
      <c r="D97" s="109" t="s">
        <v>9</v>
      </c>
      <c r="E97" s="109" t="s">
        <v>1</v>
      </c>
      <c r="F97" s="187"/>
      <c r="G97" s="188"/>
      <c r="H97" s="188"/>
      <c r="I97" s="189"/>
      <c r="J97" s="110"/>
      <c r="K97" s="111">
        <f>K98</f>
        <v>2119.5</v>
      </c>
      <c r="L97" s="111">
        <f t="shared" ref="L97:M97" si="40">L98</f>
        <v>2423.5</v>
      </c>
      <c r="M97" s="111">
        <f t="shared" si="40"/>
        <v>2488.5</v>
      </c>
      <c r="N97" s="33"/>
      <c r="O97" s="33"/>
      <c r="P97" s="62"/>
      <c r="Q97" s="62"/>
      <c r="R97" s="62"/>
    </row>
    <row r="98" spans="2:18" s="10" customFormat="1" ht="40.5">
      <c r="B98" s="89" t="s">
        <v>110</v>
      </c>
      <c r="C98" s="90">
        <v>914</v>
      </c>
      <c r="D98" s="92" t="s">
        <v>9</v>
      </c>
      <c r="E98" s="152" t="s">
        <v>1</v>
      </c>
      <c r="F98" s="91" t="s">
        <v>14</v>
      </c>
      <c r="G98" s="91" t="s">
        <v>47</v>
      </c>
      <c r="H98" s="91" t="s">
        <v>48</v>
      </c>
      <c r="I98" s="91" t="s">
        <v>50</v>
      </c>
      <c r="J98" s="139"/>
      <c r="K98" s="133">
        <f>K99+K104</f>
        <v>2119.5</v>
      </c>
      <c r="L98" s="133">
        <f>L99+L104</f>
        <v>2423.5</v>
      </c>
      <c r="M98" s="133">
        <f>M99+M104</f>
        <v>2488.5</v>
      </c>
      <c r="N98" s="33"/>
      <c r="O98" s="33"/>
      <c r="P98" s="62"/>
      <c r="Q98" s="62"/>
      <c r="R98" s="62"/>
    </row>
    <row r="99" spans="2:18" s="9" customFormat="1" ht="40.5">
      <c r="B99" s="94" t="s">
        <v>92</v>
      </c>
      <c r="C99" s="95">
        <v>914</v>
      </c>
      <c r="D99" s="97" t="s">
        <v>9</v>
      </c>
      <c r="E99" s="153" t="s">
        <v>1</v>
      </c>
      <c r="F99" s="96" t="s">
        <v>14</v>
      </c>
      <c r="G99" s="96" t="s">
        <v>11</v>
      </c>
      <c r="H99" s="96" t="s">
        <v>48</v>
      </c>
      <c r="I99" s="96" t="s">
        <v>50</v>
      </c>
      <c r="J99" s="118"/>
      <c r="K99" s="119">
        <f>SUM(K100)</f>
        <v>1746.5</v>
      </c>
      <c r="L99" s="119">
        <f t="shared" ref="L99:M99" si="41">SUM(L100)</f>
        <v>2024.5</v>
      </c>
      <c r="M99" s="119">
        <f t="shared" si="41"/>
        <v>2072.5</v>
      </c>
      <c r="N99" s="46"/>
      <c r="O99" s="46"/>
      <c r="P99" s="13"/>
      <c r="Q99" s="13"/>
      <c r="R99" s="13"/>
    </row>
    <row r="100" spans="2:18" s="28" customFormat="1" ht="40.5">
      <c r="B100" s="99" t="s">
        <v>93</v>
      </c>
      <c r="C100" s="100">
        <v>914</v>
      </c>
      <c r="D100" s="102" t="s">
        <v>9</v>
      </c>
      <c r="E100" s="154" t="s">
        <v>1</v>
      </c>
      <c r="F100" s="101" t="s">
        <v>14</v>
      </c>
      <c r="G100" s="101" t="s">
        <v>11</v>
      </c>
      <c r="H100" s="101" t="s">
        <v>1</v>
      </c>
      <c r="I100" s="101" t="s">
        <v>50</v>
      </c>
      <c r="J100" s="121"/>
      <c r="K100" s="122">
        <f>K101+K102+K103</f>
        <v>1746.5</v>
      </c>
      <c r="L100" s="122">
        <f>L101+L102+L103</f>
        <v>2024.5</v>
      </c>
      <c r="M100" s="122">
        <f>M101+M102+M103</f>
        <v>2072.5</v>
      </c>
      <c r="N100" s="58"/>
      <c r="O100" s="58"/>
      <c r="P100" s="71"/>
      <c r="Q100" s="71"/>
      <c r="R100" s="71"/>
    </row>
    <row r="101" spans="2:18" s="10" customFormat="1" ht="46.15" customHeight="1">
      <c r="B101" s="104" t="s">
        <v>135</v>
      </c>
      <c r="C101" s="105">
        <v>914</v>
      </c>
      <c r="D101" s="106" t="s">
        <v>9</v>
      </c>
      <c r="E101" s="123" t="s">
        <v>1</v>
      </c>
      <c r="F101" s="106" t="s">
        <v>14</v>
      </c>
      <c r="G101" s="106" t="s">
        <v>11</v>
      </c>
      <c r="H101" s="106" t="s">
        <v>1</v>
      </c>
      <c r="I101" s="106" t="s">
        <v>4</v>
      </c>
      <c r="J101" s="107" t="s">
        <v>29</v>
      </c>
      <c r="K101" s="108">
        <v>1127.5</v>
      </c>
      <c r="L101" s="108">
        <v>1200.5</v>
      </c>
      <c r="M101" s="108">
        <v>1248.5</v>
      </c>
      <c r="N101" s="33"/>
      <c r="O101" s="33"/>
      <c r="P101" s="62">
        <v>360</v>
      </c>
      <c r="Q101" s="62">
        <v>360</v>
      </c>
      <c r="R101" s="62">
        <v>360</v>
      </c>
    </row>
    <row r="102" spans="2:18" s="10" customFormat="1" ht="38.25" customHeight="1">
      <c r="B102" s="104" t="s">
        <v>123</v>
      </c>
      <c r="C102" s="105">
        <v>914</v>
      </c>
      <c r="D102" s="106" t="s">
        <v>9</v>
      </c>
      <c r="E102" s="123" t="s">
        <v>1</v>
      </c>
      <c r="F102" s="106" t="s">
        <v>14</v>
      </c>
      <c r="G102" s="106" t="s">
        <v>11</v>
      </c>
      <c r="H102" s="106" t="s">
        <v>1</v>
      </c>
      <c r="I102" s="106" t="s">
        <v>4</v>
      </c>
      <c r="J102" s="107" t="s">
        <v>28</v>
      </c>
      <c r="K102" s="108">
        <v>614</v>
      </c>
      <c r="L102" s="108">
        <v>819</v>
      </c>
      <c r="M102" s="108">
        <v>819</v>
      </c>
      <c r="N102" s="33"/>
      <c r="O102" s="33"/>
      <c r="P102" s="62"/>
      <c r="Q102" s="62"/>
      <c r="R102" s="62"/>
    </row>
    <row r="103" spans="2:18" s="10" customFormat="1" ht="40.5">
      <c r="B103" s="104" t="s">
        <v>124</v>
      </c>
      <c r="C103" s="105">
        <v>914</v>
      </c>
      <c r="D103" s="106" t="s">
        <v>9</v>
      </c>
      <c r="E103" s="123" t="s">
        <v>1</v>
      </c>
      <c r="F103" s="106" t="s">
        <v>14</v>
      </c>
      <c r="G103" s="106" t="s">
        <v>11</v>
      </c>
      <c r="H103" s="106" t="s">
        <v>1</v>
      </c>
      <c r="I103" s="106" t="s">
        <v>4</v>
      </c>
      <c r="J103" s="107" t="s">
        <v>30</v>
      </c>
      <c r="K103" s="108">
        <v>5</v>
      </c>
      <c r="L103" s="108">
        <v>5</v>
      </c>
      <c r="M103" s="108">
        <v>5</v>
      </c>
      <c r="N103" s="33"/>
      <c r="O103" s="33"/>
      <c r="P103" s="62"/>
      <c r="Q103" s="62"/>
      <c r="R103" s="62"/>
    </row>
    <row r="104" spans="2:18" s="9" customFormat="1" ht="40.5">
      <c r="B104" s="94" t="s">
        <v>94</v>
      </c>
      <c r="C104" s="95">
        <v>914</v>
      </c>
      <c r="D104" s="96" t="s">
        <v>9</v>
      </c>
      <c r="E104" s="117" t="s">
        <v>1</v>
      </c>
      <c r="F104" s="96" t="s">
        <v>14</v>
      </c>
      <c r="G104" s="96" t="s">
        <v>12</v>
      </c>
      <c r="H104" s="96" t="s">
        <v>48</v>
      </c>
      <c r="I104" s="96" t="s">
        <v>50</v>
      </c>
      <c r="J104" s="118"/>
      <c r="K104" s="119">
        <f>SUM(K105)</f>
        <v>373</v>
      </c>
      <c r="L104" s="119">
        <f t="shared" ref="L104:M104" si="42">SUM(L105)</f>
        <v>399</v>
      </c>
      <c r="M104" s="119">
        <f t="shared" si="42"/>
        <v>416</v>
      </c>
      <c r="N104" s="46"/>
      <c r="O104" s="46"/>
      <c r="P104" s="13"/>
      <c r="Q104" s="13"/>
      <c r="R104" s="13"/>
    </row>
    <row r="105" spans="2:18" s="25" customFormat="1" ht="40.5">
      <c r="B105" s="99" t="s">
        <v>93</v>
      </c>
      <c r="C105" s="100">
        <v>914</v>
      </c>
      <c r="D105" s="101" t="s">
        <v>9</v>
      </c>
      <c r="E105" s="120" t="s">
        <v>1</v>
      </c>
      <c r="F105" s="101" t="s">
        <v>14</v>
      </c>
      <c r="G105" s="101" t="s">
        <v>12</v>
      </c>
      <c r="H105" s="101" t="s">
        <v>1</v>
      </c>
      <c r="I105" s="101" t="s">
        <v>50</v>
      </c>
      <c r="J105" s="121"/>
      <c r="K105" s="122">
        <f>SUM(K106:K107)</f>
        <v>373</v>
      </c>
      <c r="L105" s="122">
        <f>SUM(L106:L107)</f>
        <v>399</v>
      </c>
      <c r="M105" s="122">
        <f>SUM(M106:M107)</f>
        <v>416</v>
      </c>
      <c r="N105" s="60"/>
      <c r="O105" s="60"/>
      <c r="P105" s="13"/>
      <c r="Q105" s="13"/>
      <c r="R105" s="13"/>
    </row>
    <row r="106" spans="2:18" s="10" customFormat="1" ht="49.5" customHeight="1">
      <c r="B106" s="104" t="s">
        <v>122</v>
      </c>
      <c r="C106" s="105">
        <v>914</v>
      </c>
      <c r="D106" s="106" t="s">
        <v>9</v>
      </c>
      <c r="E106" s="123" t="s">
        <v>1</v>
      </c>
      <c r="F106" s="106" t="s">
        <v>14</v>
      </c>
      <c r="G106" s="106" t="s">
        <v>12</v>
      </c>
      <c r="H106" s="106" t="s">
        <v>1</v>
      </c>
      <c r="I106" s="106" t="s">
        <v>57</v>
      </c>
      <c r="J106" s="107" t="s">
        <v>29</v>
      </c>
      <c r="K106" s="108">
        <v>299</v>
      </c>
      <c r="L106" s="108">
        <v>318</v>
      </c>
      <c r="M106" s="108">
        <v>331</v>
      </c>
      <c r="N106" s="33"/>
      <c r="O106" s="33"/>
      <c r="P106" s="62">
        <v>150</v>
      </c>
      <c r="Q106" s="62"/>
      <c r="R106" s="62"/>
    </row>
    <row r="107" spans="2:18" s="26" customFormat="1" ht="60.75">
      <c r="B107" s="104" t="s">
        <v>123</v>
      </c>
      <c r="C107" s="105">
        <v>914</v>
      </c>
      <c r="D107" s="106" t="s">
        <v>9</v>
      </c>
      <c r="E107" s="123" t="s">
        <v>1</v>
      </c>
      <c r="F107" s="106" t="s">
        <v>14</v>
      </c>
      <c r="G107" s="106" t="s">
        <v>12</v>
      </c>
      <c r="H107" s="106" t="s">
        <v>1</v>
      </c>
      <c r="I107" s="106" t="s">
        <v>57</v>
      </c>
      <c r="J107" s="107" t="s">
        <v>28</v>
      </c>
      <c r="K107" s="108">
        <v>74</v>
      </c>
      <c r="L107" s="108">
        <v>81</v>
      </c>
      <c r="M107" s="108">
        <v>85</v>
      </c>
      <c r="N107" s="59"/>
      <c r="O107" s="59"/>
    </row>
    <row r="108" spans="2:18" s="10" customFormat="1" ht="20.25">
      <c r="B108" s="85" t="s">
        <v>44</v>
      </c>
      <c r="C108" s="86">
        <v>914</v>
      </c>
      <c r="D108" s="137">
        <v>10</v>
      </c>
      <c r="E108" s="178"/>
      <c r="F108" s="179"/>
      <c r="G108" s="179"/>
      <c r="H108" s="179"/>
      <c r="I108" s="180"/>
      <c r="J108" s="110"/>
      <c r="K108" s="111">
        <f>K109</f>
        <v>68</v>
      </c>
      <c r="L108" s="111">
        <f t="shared" ref="L108:M108" si="43">L109</f>
        <v>70</v>
      </c>
      <c r="M108" s="111">
        <f t="shared" si="43"/>
        <v>72</v>
      </c>
      <c r="N108" s="33"/>
      <c r="O108" s="33"/>
      <c r="P108" s="62"/>
      <c r="Q108" s="62"/>
      <c r="R108" s="62"/>
    </row>
    <row r="109" spans="2:18" s="10" customFormat="1" ht="20.25">
      <c r="B109" s="85" t="s">
        <v>45</v>
      </c>
      <c r="C109" s="86">
        <v>914</v>
      </c>
      <c r="D109" s="137">
        <v>10</v>
      </c>
      <c r="E109" s="109" t="s">
        <v>1</v>
      </c>
      <c r="F109" s="169"/>
      <c r="G109" s="170"/>
      <c r="H109" s="170"/>
      <c r="I109" s="171"/>
      <c r="J109" s="87"/>
      <c r="K109" s="111">
        <f>SUM(K110)</f>
        <v>68</v>
      </c>
      <c r="L109" s="111">
        <f t="shared" ref="L109:M112" si="44">SUM(L110)</f>
        <v>70</v>
      </c>
      <c r="M109" s="111">
        <f t="shared" si="44"/>
        <v>72</v>
      </c>
      <c r="N109" s="33"/>
      <c r="O109" s="33"/>
      <c r="P109" s="62"/>
      <c r="Q109" s="62"/>
      <c r="R109" s="62"/>
    </row>
    <row r="110" spans="2:18" s="28" customFormat="1" ht="40.5">
      <c r="B110" s="89" t="s">
        <v>108</v>
      </c>
      <c r="C110" s="90">
        <v>914</v>
      </c>
      <c r="D110" s="143" t="s">
        <v>13</v>
      </c>
      <c r="E110" s="152" t="s">
        <v>1</v>
      </c>
      <c r="F110" s="91" t="s">
        <v>20</v>
      </c>
      <c r="G110" s="91" t="s">
        <v>47</v>
      </c>
      <c r="H110" s="91" t="s">
        <v>48</v>
      </c>
      <c r="I110" s="91" t="s">
        <v>50</v>
      </c>
      <c r="J110" s="139"/>
      <c r="K110" s="133">
        <f>SUM(K111)</f>
        <v>68</v>
      </c>
      <c r="L110" s="133">
        <f t="shared" si="44"/>
        <v>70</v>
      </c>
      <c r="M110" s="133">
        <f t="shared" si="44"/>
        <v>72</v>
      </c>
      <c r="N110" s="58"/>
      <c r="O110" s="58"/>
      <c r="P110" s="71"/>
      <c r="Q110" s="71"/>
      <c r="R110" s="71"/>
    </row>
    <row r="111" spans="2:18" s="10" customFormat="1" ht="20.25">
      <c r="B111" s="94" t="s">
        <v>52</v>
      </c>
      <c r="C111" s="95">
        <v>914</v>
      </c>
      <c r="D111" s="144" t="s">
        <v>13</v>
      </c>
      <c r="E111" s="153" t="s">
        <v>1</v>
      </c>
      <c r="F111" s="96" t="s">
        <v>20</v>
      </c>
      <c r="G111" s="96" t="s">
        <v>51</v>
      </c>
      <c r="H111" s="96" t="s">
        <v>48</v>
      </c>
      <c r="I111" s="96" t="s">
        <v>50</v>
      </c>
      <c r="J111" s="118"/>
      <c r="K111" s="119">
        <f>SUM(K112)</f>
        <v>68</v>
      </c>
      <c r="L111" s="119">
        <f t="shared" si="44"/>
        <v>70</v>
      </c>
      <c r="M111" s="119">
        <f t="shared" si="44"/>
        <v>72</v>
      </c>
      <c r="N111" s="33"/>
      <c r="O111" s="33"/>
      <c r="P111" s="62"/>
      <c r="Q111" s="62"/>
      <c r="R111" s="62"/>
    </row>
    <row r="112" spans="2:18" s="28" customFormat="1" ht="40.5">
      <c r="B112" s="99" t="s">
        <v>95</v>
      </c>
      <c r="C112" s="100">
        <v>914</v>
      </c>
      <c r="D112" s="145" t="s">
        <v>13</v>
      </c>
      <c r="E112" s="154" t="s">
        <v>1</v>
      </c>
      <c r="F112" s="101" t="s">
        <v>20</v>
      </c>
      <c r="G112" s="101" t="s">
        <v>51</v>
      </c>
      <c r="H112" s="101" t="s">
        <v>1</v>
      </c>
      <c r="I112" s="101" t="s">
        <v>50</v>
      </c>
      <c r="J112" s="121"/>
      <c r="K112" s="122">
        <f>SUM(K113)</f>
        <v>68</v>
      </c>
      <c r="L112" s="122">
        <f t="shared" si="44"/>
        <v>70</v>
      </c>
      <c r="M112" s="122">
        <f t="shared" si="44"/>
        <v>72</v>
      </c>
      <c r="N112" s="58"/>
      <c r="O112" s="58"/>
      <c r="P112" s="71"/>
      <c r="Q112" s="71"/>
      <c r="R112" s="71"/>
    </row>
    <row r="113" spans="2:18" s="10" customFormat="1" ht="60.75">
      <c r="B113" s="104" t="s">
        <v>145</v>
      </c>
      <c r="C113" s="105">
        <v>914</v>
      </c>
      <c r="D113" s="106" t="s">
        <v>13</v>
      </c>
      <c r="E113" s="106" t="s">
        <v>1</v>
      </c>
      <c r="F113" s="146" t="s">
        <v>20</v>
      </c>
      <c r="G113" s="146" t="s">
        <v>51</v>
      </c>
      <c r="H113" s="146" t="s">
        <v>1</v>
      </c>
      <c r="I113" s="146" t="s">
        <v>96</v>
      </c>
      <c r="J113" s="106" t="s">
        <v>31</v>
      </c>
      <c r="K113" s="108">
        <v>68</v>
      </c>
      <c r="L113" s="108">
        <v>70</v>
      </c>
      <c r="M113" s="108">
        <v>72</v>
      </c>
      <c r="N113" s="33"/>
      <c r="O113" s="33"/>
      <c r="P113" s="62">
        <v>681</v>
      </c>
      <c r="Q113" s="62"/>
      <c r="R113" s="62"/>
    </row>
    <row r="114" spans="2:18" s="1" customFormat="1" ht="21" customHeight="1">
      <c r="B114" s="141" t="s">
        <v>46</v>
      </c>
      <c r="C114" s="80">
        <v>914</v>
      </c>
      <c r="D114" s="135" t="s">
        <v>18</v>
      </c>
      <c r="E114" s="184"/>
      <c r="F114" s="185"/>
      <c r="G114" s="185"/>
      <c r="H114" s="185"/>
      <c r="I114" s="186"/>
      <c r="J114" s="135"/>
      <c r="K114" s="132">
        <f>K115</f>
        <v>2</v>
      </c>
      <c r="L114" s="132">
        <f t="shared" ref="L114:M114" si="45">L115</f>
        <v>2</v>
      </c>
      <c r="M114" s="132">
        <f t="shared" si="45"/>
        <v>2</v>
      </c>
      <c r="N114" s="34"/>
      <c r="O114" s="34"/>
      <c r="P114" s="74"/>
      <c r="Q114" s="65"/>
      <c r="R114" s="65"/>
    </row>
    <row r="115" spans="2:18" s="1" customFormat="1" ht="16.5" customHeight="1">
      <c r="B115" s="141" t="s">
        <v>46</v>
      </c>
      <c r="C115" s="86">
        <v>914</v>
      </c>
      <c r="D115" s="137" t="s">
        <v>18</v>
      </c>
      <c r="E115" s="167" t="s">
        <v>1</v>
      </c>
      <c r="F115" s="172"/>
      <c r="G115" s="173"/>
      <c r="H115" s="173"/>
      <c r="I115" s="174"/>
      <c r="J115" s="135"/>
      <c r="K115" s="132">
        <f>K116</f>
        <v>2</v>
      </c>
      <c r="L115" s="132">
        <f t="shared" ref="L115:M115" si="46">L116</f>
        <v>2</v>
      </c>
      <c r="M115" s="132">
        <f t="shared" si="46"/>
        <v>2</v>
      </c>
      <c r="N115" s="34"/>
      <c r="O115" s="34"/>
      <c r="P115" s="74"/>
      <c r="Q115" s="65"/>
      <c r="R115" s="65"/>
    </row>
    <row r="116" spans="2:18" s="1" customFormat="1" ht="16.5" customHeight="1">
      <c r="B116" s="89" t="s">
        <v>108</v>
      </c>
      <c r="C116" s="90">
        <v>914</v>
      </c>
      <c r="D116" s="143" t="s">
        <v>18</v>
      </c>
      <c r="E116" s="152" t="s">
        <v>1</v>
      </c>
      <c r="F116" s="91" t="s">
        <v>20</v>
      </c>
      <c r="G116" s="91" t="s">
        <v>47</v>
      </c>
      <c r="H116" s="91" t="s">
        <v>48</v>
      </c>
      <c r="I116" s="91" t="s">
        <v>50</v>
      </c>
      <c r="J116" s="107"/>
      <c r="K116" s="133">
        <f>K117</f>
        <v>2</v>
      </c>
      <c r="L116" s="133">
        <f t="shared" ref="L116:M116" si="47">L117</f>
        <v>2</v>
      </c>
      <c r="M116" s="133">
        <f t="shared" si="47"/>
        <v>2</v>
      </c>
      <c r="N116" s="34"/>
      <c r="O116" s="34"/>
      <c r="P116" s="74"/>
      <c r="Q116" s="65"/>
      <c r="R116" s="65"/>
    </row>
    <row r="117" spans="2:18" s="10" customFormat="1" ht="40.5">
      <c r="B117" s="168" t="s">
        <v>97</v>
      </c>
      <c r="C117" s="95">
        <v>914</v>
      </c>
      <c r="D117" s="144" t="s">
        <v>18</v>
      </c>
      <c r="E117" s="153" t="s">
        <v>1</v>
      </c>
      <c r="F117" s="97" t="s">
        <v>20</v>
      </c>
      <c r="G117" s="97" t="s">
        <v>16</v>
      </c>
      <c r="H117" s="97" t="s">
        <v>48</v>
      </c>
      <c r="I117" s="97" t="s">
        <v>50</v>
      </c>
      <c r="J117" s="118"/>
      <c r="K117" s="119">
        <f>K118</f>
        <v>2</v>
      </c>
      <c r="L117" s="119">
        <f>L118</f>
        <v>2</v>
      </c>
      <c r="M117" s="119">
        <f>M118</f>
        <v>2</v>
      </c>
      <c r="N117" s="33"/>
      <c r="O117" s="33"/>
      <c r="P117" s="62"/>
      <c r="Q117" s="62"/>
      <c r="R117" s="62"/>
    </row>
    <row r="118" spans="2:18" s="19" customFormat="1" ht="40.5">
      <c r="B118" s="99" t="s">
        <v>98</v>
      </c>
      <c r="C118" s="100">
        <v>914</v>
      </c>
      <c r="D118" s="145" t="s">
        <v>18</v>
      </c>
      <c r="E118" s="154" t="s">
        <v>1</v>
      </c>
      <c r="F118" s="102" t="s">
        <v>20</v>
      </c>
      <c r="G118" s="102" t="s">
        <v>16</v>
      </c>
      <c r="H118" s="102" t="s">
        <v>3</v>
      </c>
      <c r="I118" s="102" t="s">
        <v>50</v>
      </c>
      <c r="J118" s="121"/>
      <c r="K118" s="122">
        <f>K119</f>
        <v>2</v>
      </c>
      <c r="L118" s="122">
        <f>L119</f>
        <v>2</v>
      </c>
      <c r="M118" s="122">
        <f>M119</f>
        <v>2</v>
      </c>
      <c r="N118" s="50"/>
      <c r="O118" s="50"/>
      <c r="P118" s="62"/>
      <c r="Q118" s="62"/>
      <c r="R118" s="62"/>
    </row>
    <row r="119" spans="2:18" s="29" customFormat="1" ht="40.5">
      <c r="B119" s="104" t="s">
        <v>146</v>
      </c>
      <c r="C119" s="105">
        <v>914</v>
      </c>
      <c r="D119" s="106" t="s">
        <v>18</v>
      </c>
      <c r="E119" s="123" t="s">
        <v>1</v>
      </c>
      <c r="F119" s="106" t="s">
        <v>20</v>
      </c>
      <c r="G119" s="106" t="s">
        <v>16</v>
      </c>
      <c r="H119" s="106" t="s">
        <v>3</v>
      </c>
      <c r="I119" s="106" t="s">
        <v>99</v>
      </c>
      <c r="J119" s="107" t="s">
        <v>33</v>
      </c>
      <c r="K119" s="108">
        <v>2</v>
      </c>
      <c r="L119" s="108">
        <v>2</v>
      </c>
      <c r="M119" s="108">
        <v>2</v>
      </c>
      <c r="N119" s="51"/>
      <c r="O119" s="51"/>
      <c r="P119" s="62"/>
      <c r="Q119" s="62"/>
      <c r="R119" s="62"/>
    </row>
  </sheetData>
  <mergeCells count="29">
    <mergeCell ref="B1:M1"/>
    <mergeCell ref="F7:I7"/>
    <mergeCell ref="E9:I9"/>
    <mergeCell ref="F10:I10"/>
    <mergeCell ref="D8:I8"/>
    <mergeCell ref="B2:M2"/>
    <mergeCell ref="B3:M3"/>
    <mergeCell ref="F15:I15"/>
    <mergeCell ref="F34:I34"/>
    <mergeCell ref="E49:I49"/>
    <mergeCell ref="F6:I6"/>
    <mergeCell ref="F5:I5"/>
    <mergeCell ref="F29:I29"/>
    <mergeCell ref="F25:I25"/>
    <mergeCell ref="F109:I109"/>
    <mergeCell ref="F115:I115"/>
    <mergeCell ref="E42:I42"/>
    <mergeCell ref="F43:I43"/>
    <mergeCell ref="F55:I55"/>
    <mergeCell ref="E114:I114"/>
    <mergeCell ref="E60:I60"/>
    <mergeCell ref="E80:I80"/>
    <mergeCell ref="F61:I61"/>
    <mergeCell ref="E96:I96"/>
    <mergeCell ref="F97:I97"/>
    <mergeCell ref="F68:I68"/>
    <mergeCell ref="E108:I108"/>
    <mergeCell ref="F81:I81"/>
    <mergeCell ref="F50:I50"/>
  </mergeCells>
  <pageMargins left="1.1417322834645669" right="0.23622047244094491" top="0.74803149606299213" bottom="0.74803149606299213" header="0.31496062992125984" footer="0.31496062992125984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Selyavnoe</cp:lastModifiedBy>
  <cp:lastPrinted>2020-04-03T12:26:03Z</cp:lastPrinted>
  <dcterms:created xsi:type="dcterms:W3CDTF">2015-10-05T11:25:45Z</dcterms:created>
  <dcterms:modified xsi:type="dcterms:W3CDTF">2020-04-03T12:26:06Z</dcterms:modified>
</cp:coreProperties>
</file>